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1"/>
  </bookViews>
  <sheets>
    <sheet name="приложение 1" sheetId="1" r:id="rId1"/>
    <sheet name="приложение 2" sheetId="2" r:id="rId2"/>
    <sheet name="приложение 2 (2)" sheetId="3" r:id="rId3"/>
  </sheets>
  <externalReferences>
    <externalReference r:id="rId4"/>
    <externalReference r:id="rId5"/>
  </externalReferences>
  <definedNames>
    <definedName name="_xlnm.Print_Titles" localSheetId="1">'приложение 2'!$6:$7</definedName>
  </definedNames>
  <calcPr calcId="125725"/>
</workbook>
</file>

<file path=xl/calcChain.xml><?xml version="1.0" encoding="utf-8"?>
<calcChain xmlns="http://schemas.openxmlformats.org/spreadsheetml/2006/main">
  <c r="J49" i="2"/>
  <c r="J50"/>
  <c r="H49"/>
  <c r="I49"/>
  <c r="G49"/>
  <c r="G9"/>
  <c r="G12" i="3"/>
  <c r="G10"/>
  <c r="J31" i="2"/>
  <c r="B29"/>
  <c r="B25"/>
  <c r="B54" s="1"/>
  <c r="B20"/>
  <c r="B21" s="1"/>
  <c r="B22" s="1"/>
  <c r="B19"/>
  <c r="B18"/>
  <c r="B17"/>
  <c r="B16"/>
  <c r="B28" s="1"/>
  <c r="B15"/>
  <c r="B12"/>
  <c r="B52"/>
  <c r="B51"/>
  <c r="B50"/>
  <c r="J32"/>
  <c r="J33"/>
  <c r="J34"/>
  <c r="J35"/>
  <c r="J36"/>
  <c r="J37"/>
  <c r="J38"/>
  <c r="J39"/>
  <c r="H40"/>
  <c r="I40"/>
  <c r="H30"/>
  <c r="H50" s="1"/>
  <c r="I30"/>
  <c r="I50" s="1"/>
  <c r="G30"/>
  <c r="G44"/>
  <c r="J44" s="1"/>
  <c r="G43"/>
  <c r="J43" s="1"/>
  <c r="G42"/>
  <c r="J42" s="1"/>
  <c r="G48"/>
  <c r="J48" s="1"/>
  <c r="G47"/>
  <c r="J47" s="1"/>
  <c r="G46"/>
  <c r="G10"/>
  <c r="H29"/>
  <c r="I29"/>
  <c r="G29"/>
  <c r="H28"/>
  <c r="I28"/>
  <c r="G28"/>
  <c r="H10"/>
  <c r="I10"/>
  <c r="H24"/>
  <c r="I24"/>
  <c r="G24"/>
  <c r="H23"/>
  <c r="I23"/>
  <c r="H21"/>
  <c r="I21"/>
  <c r="G21"/>
  <c r="H20"/>
  <c r="I20"/>
  <c r="G20"/>
  <c r="H22"/>
  <c r="I22"/>
  <c r="G22"/>
  <c r="H25"/>
  <c r="I25"/>
  <c r="G25"/>
  <c r="H26"/>
  <c r="I26"/>
  <c r="G26"/>
  <c r="H27"/>
  <c r="I27"/>
  <c r="G27"/>
  <c r="H19"/>
  <c r="I19"/>
  <c r="G19"/>
  <c r="H18"/>
  <c r="I18"/>
  <c r="G18"/>
  <c r="H17"/>
  <c r="I17"/>
  <c r="G17"/>
  <c r="H16"/>
  <c r="I16"/>
  <c r="G16"/>
  <c r="H15"/>
  <c r="I15"/>
  <c r="G15"/>
  <c r="H14"/>
  <c r="I14"/>
  <c r="G14"/>
  <c r="H13"/>
  <c r="I13"/>
  <c r="G13"/>
  <c r="H12"/>
  <c r="I12"/>
  <c r="G12"/>
  <c r="H11"/>
  <c r="I11"/>
  <c r="G11"/>
  <c r="G45" l="1"/>
  <c r="J45" s="1"/>
  <c r="H53"/>
  <c r="I54"/>
  <c r="I52"/>
  <c r="J12"/>
  <c r="H51"/>
  <c r="I53"/>
  <c r="J14"/>
  <c r="H54"/>
  <c r="J16"/>
  <c r="J18"/>
  <c r="J27"/>
  <c r="J25"/>
  <c r="J20"/>
  <c r="J29"/>
  <c r="G54"/>
  <c r="G52"/>
  <c r="H52"/>
  <c r="J15"/>
  <c r="J17"/>
  <c r="J19"/>
  <c r="J26"/>
  <c r="J22"/>
  <c r="J21"/>
  <c r="I51"/>
  <c r="J28"/>
  <c r="G51"/>
  <c r="J13"/>
  <c r="J11"/>
  <c r="J46"/>
  <c r="B23"/>
  <c r="B53" s="1"/>
  <c r="B26"/>
  <c r="B27" s="1"/>
  <c r="J10"/>
  <c r="J24"/>
  <c r="J30"/>
  <c r="I9"/>
  <c r="H9"/>
  <c r="I46" i="3"/>
  <c r="H46"/>
  <c r="G46"/>
  <c r="J45"/>
  <c r="J44"/>
  <c r="J43"/>
  <c r="J42"/>
  <c r="J41"/>
  <c r="I40"/>
  <c r="H40"/>
  <c r="G40"/>
  <c r="J39"/>
  <c r="J38"/>
  <c r="J37"/>
  <c r="J36"/>
  <c r="G35"/>
  <c r="I34"/>
  <c r="I9" s="1"/>
  <c r="H34"/>
  <c r="H9" s="1"/>
  <c r="J51" i="2" l="1"/>
  <c r="J52"/>
  <c r="J35" i="3"/>
  <c r="G23" i="2"/>
  <c r="J9" s="1"/>
  <c r="G34" i="3"/>
  <c r="G9" s="1"/>
  <c r="J54" i="2"/>
  <c r="G41"/>
  <c r="G53" l="1"/>
  <c r="J53" s="1"/>
  <c r="J23"/>
  <c r="J41"/>
  <c r="G40"/>
  <c r="J40" l="1"/>
  <c r="G50"/>
</calcChain>
</file>

<file path=xl/sharedStrings.xml><?xml version="1.0" encoding="utf-8"?>
<sst xmlns="http://schemas.openxmlformats.org/spreadsheetml/2006/main" count="245" uniqueCount="165">
  <si>
    <t xml:space="preserve">Приложение № 1 </t>
  </si>
  <si>
    <t>Перечень целевых индикаторов подпрограммы</t>
  </si>
  <si>
    <t>Отчетный финансовый год</t>
  </si>
  <si>
    <t>Текущий финансовый год</t>
  </si>
  <si>
    <t>Очередной финансовый год</t>
  </si>
  <si>
    <t>Первый год планового периода</t>
  </si>
  <si>
    <t>Второй год планового периода</t>
  </si>
  <si>
    <t xml:space="preserve">Приложение № 2 </t>
  </si>
  <si>
    <t xml:space="preserve">Перечень мероприятий подпрограммы </t>
  </si>
  <si>
    <t>Наименование  программы, подпрограммы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</si>
  <si>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</si>
  <si>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</si>
  <si>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</si>
  <si>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</si>
  <si>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</si>
  <si>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</si>
  <si>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</si>
  <si>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>№ п./п.</t>
  </si>
  <si>
    <t xml:space="preserve">Цель,целевые индикаторы    </t>
  </si>
  <si>
    <t>Единица измерения</t>
  </si>
  <si>
    <t>Источник информации</t>
  </si>
  <si>
    <t>Создание экономических, финансовых, организационных условий для рационального использования энергетических ресурсов за счет реализации энергосберегающих мероприятий, повышения энергетической эффективности на территории муниципального образования «город Шарыпово Красноярского края»</t>
  </si>
  <si>
    <t>Снижение затрат за счет сокращения потерь и рационального энергопотребления в пределах не менее 10 % от общего объема потребления.</t>
  </si>
  <si>
    <t>к подпрограмме, реализуемой в муниципальной  программы муниципального образования города Шарыпово Красноярского края</t>
  </si>
  <si>
    <t>1.1.</t>
  </si>
  <si>
    <t>к подпрограмме, реализуемой в рамках муниципальной  программы муниципального образования города Шарыпово Красноярского края</t>
  </si>
  <si>
    <t>Расходы (тыс. руб.), годы</t>
  </si>
  <si>
    <t>Цель: Создание экономических, финансовых, организационных условий для рационального использования энергетических ресурсов за счет реализации энергосберегающих мероприятий, повышения энергетической эффективности на территории муниципального образования «город Шарыпово Красноярского края»</t>
  </si>
  <si>
    <t>Задача 1                                                       Энергосбережение и повышение энергетической эффективности в учреждениях бюджетной сферы</t>
  </si>
  <si>
    <t>Задача 2 Энергосбережение и повышение энергетической эффективности в коммунальном комплексе</t>
  </si>
  <si>
    <t>Замена светильников уличного освещения на светодиодные светильники</t>
  </si>
  <si>
    <t>Модернизация сетей водоснабжения от КП14 до ВК61, 6 микрорайона</t>
  </si>
  <si>
    <t>Модернизация сетей водоснабжения от ВК7 до ВК61, 6 микрорайона</t>
  </si>
  <si>
    <t>Модернизация сетей водоснабжения от ВК18 до ВК27, Пионерного микрорайона</t>
  </si>
  <si>
    <t>Модернизация сетей водоснабжения от ВК27 до ВК 22, Пионерного микрорайона</t>
  </si>
  <si>
    <t>Модернизация сетей водоснабжения от ВК5 ул.Майской вдоль улицы Енисейской до ВК8 по улице Комсомольской п.Дубинино</t>
  </si>
  <si>
    <r>
      <t>Модернизация сетей водоснабжения от емкости 1000 м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в районе улицы Сиреневой вдоль ул.Майской до ВК25 п.Дубинино</t>
    </r>
  </si>
  <si>
    <t>Задача 3 Энергосбережение и повышение энергетической эффективности в жилищном фонде</t>
  </si>
  <si>
    <t xml:space="preserve">- тепловой энергии </t>
  </si>
  <si>
    <t xml:space="preserve">- холодной воды </t>
  </si>
  <si>
    <t>- электроэнергии</t>
  </si>
  <si>
    <t>- горячей воды</t>
  </si>
  <si>
    <t>В том числе:</t>
  </si>
  <si>
    <t>ГРБС1</t>
  </si>
  <si>
    <t>ГРБС2</t>
  </si>
  <si>
    <t>ГРБС3</t>
  </si>
  <si>
    <t>МКУ "СГХ"</t>
  </si>
  <si>
    <t>2014 год</t>
  </si>
  <si>
    <t xml:space="preserve">2015 год </t>
  </si>
  <si>
    <t xml:space="preserve">2016 год </t>
  </si>
  <si>
    <t>Итого на период 2014-2016г.г.</t>
  </si>
  <si>
    <t>Диспетчеризация уличного освещения</t>
  </si>
  <si>
    <t>Установка автоматики</t>
  </si>
  <si>
    <t>-</t>
  </si>
  <si>
    <t>Установка общедомовых приборов учета в многоквартирных домах (в части оплаты за муниципальные жилые помещения)</t>
  </si>
  <si>
    <t xml:space="preserve">Замена системы отопления и канализации в здании и подвальном помещении </t>
  </si>
  <si>
    <t xml:space="preserve">Замена оконных дверных  блоков </t>
  </si>
  <si>
    <t>Заделка швов</t>
  </si>
  <si>
    <t xml:space="preserve">Замена оконных и дверных блоков </t>
  </si>
  <si>
    <t xml:space="preserve">Замена сантехнического оборудования </t>
  </si>
  <si>
    <t xml:space="preserve">Ремонт канализационной системы </t>
  </si>
  <si>
    <t xml:space="preserve">Замена оконных балконных  блоков  </t>
  </si>
  <si>
    <t xml:space="preserve">Замена электроводки </t>
  </si>
  <si>
    <t xml:space="preserve">Восстановление теплового контура </t>
  </si>
  <si>
    <t xml:space="preserve">Замена ламп накаливания на люминесцентные </t>
  </si>
  <si>
    <t xml:space="preserve">Установка теплоотражателей </t>
  </si>
  <si>
    <t xml:space="preserve">Замена оконных блоков </t>
  </si>
  <si>
    <t xml:space="preserve">Замена светильников </t>
  </si>
  <si>
    <t xml:space="preserve">Замена отопителной системы </t>
  </si>
  <si>
    <t>Замена электропроводки</t>
  </si>
  <si>
    <t xml:space="preserve">Замена дверных оконных блоков </t>
  </si>
  <si>
    <t>Установка электропроводки</t>
  </si>
  <si>
    <t xml:space="preserve">Замена электротенов </t>
  </si>
  <si>
    <t xml:space="preserve">Замена системы отопления </t>
  </si>
  <si>
    <t>Установка индивидуальных приборов учета в муниципальных жилых помещениях</t>
  </si>
  <si>
    <t>Замена ламп накаливания на энергосберегающие</t>
  </si>
  <si>
    <t>Отдел культуры</t>
  </si>
  <si>
    <t>ЦФСП</t>
  </si>
  <si>
    <t>Замена окон на энергосберегающие</t>
  </si>
  <si>
    <t xml:space="preserve">Установка термостатических регуляторов </t>
  </si>
  <si>
    <t>Ремонт кровли и утепление межпанельных швов</t>
  </si>
  <si>
    <t>Снижения потребления эл. энергии 5 %</t>
  </si>
  <si>
    <t>Снижения потребления тепловой энергии 15 %</t>
  </si>
  <si>
    <t>Снижения потребления тепловой энергии 4 %</t>
  </si>
  <si>
    <t>Снижения потребления тепловой энергии 3 %</t>
  </si>
  <si>
    <t>Администрация п.Дубинино</t>
  </si>
  <si>
    <t>КЦСОН</t>
  </si>
  <si>
    <t>Проведение тепловизионного обследования здания</t>
  </si>
  <si>
    <t>Замена лежаков в зданиях</t>
  </si>
  <si>
    <t>Замена окон в зданиях</t>
  </si>
  <si>
    <t>Восстановление отмостки</t>
  </si>
  <si>
    <t>Образование</t>
  </si>
  <si>
    <t>Ремонт  кровли в МБОУСОШ №1</t>
  </si>
  <si>
    <t>Ремонт мягкой кровли в МБОУСОШ №2</t>
  </si>
  <si>
    <t>Ремонт мягкой кровли в МБОУСОШ №7</t>
  </si>
  <si>
    <t>Ремонт мягкой кровли в  МБДОУ «Журавушка»</t>
  </si>
  <si>
    <t>Ремонт  кровли в МБДОУ «Чебурашка»</t>
  </si>
  <si>
    <t>Капитальный ремонт системы отопления с ИТП в МБОУ СОШ №1</t>
  </si>
  <si>
    <t>Капитальный ремонт системы отопления  с ИТП в  МБОУ СОШ №2</t>
  </si>
  <si>
    <t>Капитальный ремонт системы отопления с ИТП в МБОУ ООШ №4</t>
  </si>
  <si>
    <t>Капитальный ремонт системы отопления с ИТП в МБОУ ООШ №6</t>
  </si>
  <si>
    <t>Капитальный ремонт системы отопления  с ИТП в МБОУ СОШ №7</t>
  </si>
  <si>
    <t>Капитальный ремонт системы отопления с ИТП в МАОУ СОШ №8</t>
  </si>
  <si>
    <t>Капитальный ремонт системы отопления с ИТП в МБОУ НОШ №11</t>
  </si>
  <si>
    <t>Капитальный ремонт системы отопления с ИТП в МАОУ СОШ №12</t>
  </si>
  <si>
    <t>Капитальный ремонт системы отопления с ИТП МБДОУ «Ромашка»</t>
  </si>
  <si>
    <t>Капитальный ремонт системы отопления с ИТП в МБДОУ «Дельфин»</t>
  </si>
  <si>
    <t>Капитальный ремонт системы отопления с ИТП в МБДОУ «Золотой ключик»</t>
  </si>
  <si>
    <t>Капитальный ремонт системы отопления с ИТП в МБДОУЖуравушка»</t>
  </si>
  <si>
    <t>Капитальный ремонт оконных блоков МБОУ СОШ №2</t>
  </si>
  <si>
    <t>Капитальный ремонт оконных блоков МАОУ СОШ №3</t>
  </si>
  <si>
    <t>Капитальный ремонт оконных блоков МБОУ ООШ №4</t>
  </si>
  <si>
    <t>Капитальный ремонт оконных блоков МБОУ ООШ №6</t>
  </si>
  <si>
    <t>Капитальный ремонт оконных блоков МБОУ СОШ №7</t>
  </si>
  <si>
    <t>Капитальный ремонт оконных блоков МБОУ НОШ №11</t>
  </si>
  <si>
    <t>Капитальный ремонт оконных блоков МАОУ СОШ №12</t>
  </si>
  <si>
    <t>Капитальный ремонт оконных блоков МБДОУ «Дельфин»</t>
  </si>
  <si>
    <t>Капитальный ремонт оконных блоков МБДОУ «Дюймовочка»</t>
  </si>
  <si>
    <t>Капитальный ремонт оконных блоков МБДОУ «Росинка»</t>
  </si>
  <si>
    <t>Капитальный ремонт оконных блоков МБДОУ «Ромашка»</t>
  </si>
  <si>
    <t>Капитальный ремонт оконных блоков МБДОУ «Чебурашка»</t>
  </si>
  <si>
    <t>Капитальный ремонт оконных блоков МБДОУ «Золотой ключик»</t>
  </si>
  <si>
    <t>Капитальный ремонт оконных блоков МБДОУ «Журавушка»</t>
  </si>
  <si>
    <t>Капитальный ремонт оконных блоков МБДОУ «Сказка»</t>
  </si>
  <si>
    <t>Капитальный ремонт оконных блоков МБДОУ «Теремок»</t>
  </si>
  <si>
    <t>Капитальный ремонт наружных дверных блоков МБОУ СОШ №2</t>
  </si>
  <si>
    <t>Капитальный ремонт наружных дверных блоков МАОУ СОШ №3</t>
  </si>
  <si>
    <t>Капитальный ремонт наружных дверных блоков МБОУ ООШ №4</t>
  </si>
  <si>
    <t>Капитальный ремонт наружных дверных блоков МБОУ ООШ №6</t>
  </si>
  <si>
    <t>Капитальный ремонт наружных дверных блоков МБОУ СОШ №7</t>
  </si>
  <si>
    <t>Капитальный ремонт наружных дверных блоков МБОУ СОШ №8</t>
  </si>
  <si>
    <t>Капитальный ремонт наружных дверных блоков МБОУ НОШ №11</t>
  </si>
  <si>
    <t>Капитальный ремонт наружных дверных блоков МАОУ СОШ №12</t>
  </si>
  <si>
    <t>Капитальный ремонт наружных дверных блоков МБДОУ «Дюймовочка»</t>
  </si>
  <si>
    <t>Капитальный ремонт наружных дверных блоков МБДОУ «Росинка»</t>
  </si>
  <si>
    <t>Капитальный ремонт наружных дверных блоков МБДОУ «Ромашка»</t>
  </si>
  <si>
    <t>Капитальный ремонт наружных дверных блоков МБДОУ «Чебурашка»</t>
  </si>
  <si>
    <t>Капитальный ремонт наружных дверных блоков МБДОУ «Золотой ключик»</t>
  </si>
  <si>
    <t>Капитальный ремонт наружных дверных блоков МБДОУ «Журавушка»</t>
  </si>
  <si>
    <t>Капитальный ремонт наружных дверных блоков МБДОУ «Сказка»</t>
  </si>
  <si>
    <t>Капитальный ремонт наружных дверных блоков МБДОУ «Теремок»</t>
  </si>
  <si>
    <t>Энергетическое обследование зданий (энергетические паспорта) МБОУ СОШ №2</t>
  </si>
  <si>
    <t>Энергетическое обследование зданий (энергетические паспорта) МАОУ СОШ №3</t>
  </si>
  <si>
    <t>Энергетическое обследование зданий (энергетические паспорта) МБОУ СОШ №7</t>
  </si>
  <si>
    <t>Энергетическое обследование зданий (энергетические паспорта) МАОУ СОШ №8</t>
  </si>
  <si>
    <t>Энергетическое обследование зданий (энергетические паспорта) МБОУ НОШ №11</t>
  </si>
  <si>
    <t>Капитальный ремонт наружных дверных блоков МБДОУ «Дельфин»</t>
  </si>
  <si>
    <t>Замена системы отопления</t>
  </si>
  <si>
    <t>Замена оконных и дверных блоков</t>
  </si>
  <si>
    <t xml:space="preserve">Ремонт кровли
</t>
  </si>
  <si>
    <t>Проведение обязательных энергетических обследований</t>
  </si>
  <si>
    <t>Восстановление теплового контура зданий</t>
  </si>
  <si>
    <t>Установка теплоотражателей</t>
  </si>
  <si>
    <t>Замена ламп накаливания на люминесцентные</t>
  </si>
  <si>
    <t>Замена лежаков</t>
  </si>
  <si>
    <t>Замена инженерных  сетей</t>
  </si>
  <si>
    <t>Управление социальной защиты населения Администрации города Шарыпово</t>
  </si>
  <si>
    <t>Отдел культуры Администрации города Шарыпово</t>
  </si>
  <si>
    <t>Управление образованием Администрации города Шарыпово</t>
  </si>
  <si>
    <t>Отдел спорта, туризма и молодежной политики Администрации города Шарыпово</t>
  </si>
  <si>
    <t>ГРБС4</t>
  </si>
  <si>
    <t>ГРБС5</t>
  </si>
  <si>
    <t>Снижение сверхнормативного износа инженерных сетей, сниженеи потерь при транспортировке ресурса. Повышение экономической эффективности за счет внедрения энергосберегающих технологий</t>
  </si>
  <si>
    <t>Увеличение доли рационального использования энергетических ресурсов</t>
  </si>
  <si>
    <t xml:space="preserve">Замена оконных  блоков </t>
  </si>
</sst>
</file>

<file path=xl/styles.xml><?xml version="1.0" encoding="utf-8"?>
<styleSheet xmlns="http://schemas.openxmlformats.org/spreadsheetml/2006/main">
  <numFmts count="1">
    <numFmt numFmtId="164" formatCode="0.000"/>
  </numFmts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vertical="top" wrapText="1"/>
    </xf>
    <xf numFmtId="0" fontId="1" fillId="4" borderId="10" xfId="0" applyFont="1" applyFill="1" applyBorder="1" applyAlignment="1">
      <alignment vertical="top" wrapText="1"/>
    </xf>
    <xf numFmtId="0" fontId="1" fillId="4" borderId="6" xfId="0" applyFont="1" applyFill="1" applyBorder="1" applyAlignment="1">
      <alignment horizontal="left" vertic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5;&#1080;&#1081;%20&#1089;&#1090;&#1086;&#1083;/&#1055;&#1088;&#1086;&#1077;&#1082;&#1090;%20&#1073;&#1102;&#1076;&#1078;&#1077;&#1090;&#1072;/&#1085;&#1077;&#1086;&#1073;&#1093;&#1086;&#1076;&#1080;&#1084;&#1099;&#1077;%20%20&#1088;&#1072;&#1089;&#1095;&#1077;&#1090;&#1099;/&#1044;&#1086;&#1083;&#1103;%20&#1079;&#1072;%20&#1054;&#1044;&#1055;&#105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5;&#1080;&#1081;%20&#1089;&#1090;&#1086;&#1083;/&#1055;&#1088;&#1086;&#1077;&#1082;&#1090;%20&#1073;&#1102;&#1076;&#1078;&#1077;&#1090;&#1072;/&#1085;&#1077;&#1086;&#1073;&#1093;&#1086;&#1076;&#1080;&#1084;&#1099;&#1077;%20%20&#1088;&#1072;&#1089;&#1095;&#1077;&#1090;&#1099;/&#1044;&#1086;&#1083;&#1103;%20&#1079;&#1072;%20&#1048;&#1055;&#105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еречень многоквартирных домов"/>
      <sheetName val="приложение 1"/>
      <sheetName val="Приложение №1-тэ"/>
      <sheetName val="Приложение № 1-хвс"/>
      <sheetName val="Приложение № 1-эл.эн"/>
    </sheetNames>
    <sheetDataSet>
      <sheetData sheetId="0" refreshError="1"/>
      <sheetData sheetId="1" refreshError="1"/>
      <sheetData sheetId="2">
        <row r="64">
          <cell r="T64">
            <v>350611.14945176162</v>
          </cell>
        </row>
      </sheetData>
      <sheetData sheetId="3">
        <row r="64">
          <cell r="T64">
            <v>183965.98084368359</v>
          </cell>
        </row>
      </sheetData>
      <sheetData sheetId="4">
        <row r="63">
          <cell r="T63">
            <v>17311.241167676992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Оснащено ИПУ Шарыпово "/>
      <sheetName val="Оснащено ИПУ Дубинино"/>
      <sheetName val="свод"/>
    </sheetNames>
    <sheetDataSet>
      <sheetData sheetId="0" refreshError="1"/>
      <sheetData sheetId="1" refreshError="1"/>
      <sheetData sheetId="2">
        <row r="9">
          <cell r="B9">
            <v>403.2</v>
          </cell>
          <cell r="C9">
            <v>421.5</v>
          </cell>
          <cell r="D9">
            <v>495.55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"/>
  <sheetViews>
    <sheetView topLeftCell="A16" workbookViewId="0">
      <selection activeCell="J9" sqref="J9"/>
    </sheetView>
  </sheetViews>
  <sheetFormatPr defaultRowHeight="15.75"/>
  <cols>
    <col min="1" max="1" width="5.7109375" style="1" customWidth="1"/>
    <col min="2" max="2" width="31.28515625" style="1" customWidth="1"/>
    <col min="3" max="9" width="19" style="1" customWidth="1"/>
    <col min="10" max="16384" width="9.140625" style="1"/>
  </cols>
  <sheetData>
    <row r="1" spans="1:9">
      <c r="H1" s="51" t="s">
        <v>0</v>
      </c>
      <c r="I1" s="51"/>
    </row>
    <row r="2" spans="1:9" ht="76.5" customHeight="1">
      <c r="H2" s="51" t="s">
        <v>23</v>
      </c>
      <c r="I2" s="51"/>
    </row>
    <row r="5" spans="1:9" ht="15.75" customHeight="1">
      <c r="A5" s="55" t="s">
        <v>1</v>
      </c>
      <c r="B5" s="55"/>
      <c r="C5" s="55"/>
      <c r="D5" s="55"/>
      <c r="E5" s="55"/>
      <c r="F5" s="55"/>
      <c r="G5" s="55"/>
      <c r="H5" s="55"/>
      <c r="I5" s="55"/>
    </row>
    <row r="7" spans="1:9" ht="31.5" customHeight="1">
      <c r="A7" s="2" t="s">
        <v>17</v>
      </c>
      <c r="B7" s="2" t="s">
        <v>18</v>
      </c>
      <c r="C7" s="2" t="s">
        <v>19</v>
      </c>
      <c r="D7" s="2" t="s">
        <v>20</v>
      </c>
      <c r="E7" s="3" t="s">
        <v>2</v>
      </c>
      <c r="F7" s="3" t="s">
        <v>3</v>
      </c>
      <c r="G7" s="3" t="s">
        <v>4</v>
      </c>
      <c r="H7" s="3" t="s">
        <v>5</v>
      </c>
      <c r="I7" s="3" t="s">
        <v>6</v>
      </c>
    </row>
    <row r="8" spans="1:9" ht="37.5" customHeight="1">
      <c r="A8" s="2">
        <v>1</v>
      </c>
      <c r="B8" s="52" t="s">
        <v>21</v>
      </c>
      <c r="C8" s="53"/>
      <c r="D8" s="53"/>
      <c r="E8" s="53"/>
      <c r="F8" s="53"/>
      <c r="G8" s="53"/>
      <c r="H8" s="53"/>
      <c r="I8" s="54"/>
    </row>
    <row r="9" spans="1:9" ht="94.5">
      <c r="A9" s="2" t="s">
        <v>24</v>
      </c>
      <c r="B9" s="2" t="s">
        <v>22</v>
      </c>
      <c r="C9" s="2"/>
      <c r="D9" s="2"/>
      <c r="E9" s="2"/>
      <c r="F9" s="2"/>
      <c r="G9" s="2"/>
      <c r="H9" s="2"/>
      <c r="I9" s="2"/>
    </row>
  </sheetData>
  <mergeCells count="4">
    <mergeCell ref="H2:I2"/>
    <mergeCell ref="H1:I1"/>
    <mergeCell ref="B8:I8"/>
    <mergeCell ref="A5:I5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5"/>
  </sheetPr>
  <dimension ref="A1:K55"/>
  <sheetViews>
    <sheetView tabSelected="1" topLeftCell="A7" zoomScale="75" zoomScaleNormal="75" workbookViewId="0">
      <pane ySplit="1" topLeftCell="A8" activePane="bottomLeft" state="frozen"/>
      <selection activeCell="A7" sqref="A7"/>
      <selection pane="bottomLeft" activeCell="G12" sqref="G12"/>
    </sheetView>
  </sheetViews>
  <sheetFormatPr defaultRowHeight="15.75"/>
  <cols>
    <col min="1" max="1" width="37.42578125" style="4" customWidth="1"/>
    <col min="2" max="2" width="36.42578125" style="4" customWidth="1"/>
    <col min="3" max="6" width="11.7109375" style="21" hidden="1" customWidth="1"/>
    <col min="7" max="9" width="19.5703125" style="4" customWidth="1"/>
    <col min="10" max="10" width="16.85546875" style="4" customWidth="1"/>
    <col min="11" max="11" width="30" style="4" customWidth="1"/>
    <col min="12" max="16384" width="9.140625" style="4"/>
  </cols>
  <sheetData>
    <row r="1" spans="1:11">
      <c r="J1" s="51" t="s">
        <v>7</v>
      </c>
      <c r="K1" s="51"/>
    </row>
    <row r="2" spans="1:11" ht="75" customHeight="1">
      <c r="J2" s="51" t="s">
        <v>25</v>
      </c>
      <c r="K2" s="51"/>
    </row>
    <row r="4" spans="1:11" ht="22.5" customHeight="1">
      <c r="A4" s="55" t="s">
        <v>8</v>
      </c>
      <c r="B4" s="55"/>
      <c r="C4" s="55"/>
      <c r="D4" s="55"/>
      <c r="E4" s="55"/>
      <c r="F4" s="55"/>
      <c r="G4" s="55"/>
      <c r="H4" s="55"/>
      <c r="I4" s="55"/>
      <c r="J4" s="55"/>
      <c r="K4" s="55"/>
    </row>
    <row r="6" spans="1:11" ht="27" customHeight="1">
      <c r="A6" s="56" t="s">
        <v>9</v>
      </c>
      <c r="B6" s="56" t="s">
        <v>10</v>
      </c>
      <c r="C6" s="57" t="s">
        <v>11</v>
      </c>
      <c r="D6" s="57"/>
      <c r="E6" s="57"/>
      <c r="F6" s="57"/>
      <c r="G6" s="56" t="s">
        <v>26</v>
      </c>
      <c r="H6" s="56"/>
      <c r="I6" s="56"/>
      <c r="J6" s="56"/>
      <c r="K6" s="56" t="s">
        <v>12</v>
      </c>
    </row>
    <row r="7" spans="1:11" ht="93.75" customHeight="1">
      <c r="A7" s="56"/>
      <c r="B7" s="56"/>
      <c r="C7" s="22" t="s">
        <v>13</v>
      </c>
      <c r="D7" s="22" t="s">
        <v>14</v>
      </c>
      <c r="E7" s="22" t="s">
        <v>15</v>
      </c>
      <c r="F7" s="22" t="s">
        <v>16</v>
      </c>
      <c r="G7" s="5" t="s">
        <v>47</v>
      </c>
      <c r="H7" s="5" t="s">
        <v>48</v>
      </c>
      <c r="I7" s="5" t="s">
        <v>49</v>
      </c>
      <c r="J7" s="5" t="s">
        <v>50</v>
      </c>
      <c r="K7" s="56"/>
    </row>
    <row r="8" spans="1:11" ht="33.75" customHeight="1">
      <c r="A8" s="52" t="s">
        <v>27</v>
      </c>
      <c r="B8" s="53"/>
      <c r="C8" s="53"/>
      <c r="D8" s="53"/>
      <c r="E8" s="53"/>
      <c r="F8" s="53"/>
      <c r="G8" s="53"/>
      <c r="H8" s="53"/>
      <c r="I8" s="53"/>
      <c r="J8" s="53"/>
      <c r="K8" s="54"/>
    </row>
    <row r="9" spans="1:11" s="44" customFormat="1" ht="66" customHeight="1">
      <c r="A9" s="11" t="s">
        <v>28</v>
      </c>
      <c r="B9" s="43"/>
      <c r="C9" s="41"/>
      <c r="D9" s="41"/>
      <c r="E9" s="41"/>
      <c r="F9" s="41"/>
      <c r="G9" s="42">
        <f>SUM(G10:G29)</f>
        <v>64747.144999999997</v>
      </c>
      <c r="H9" s="42">
        <f t="shared" ref="H9:I9" si="0">SUM(H10:H29)</f>
        <v>87818.240000000005</v>
      </c>
      <c r="I9" s="42">
        <f t="shared" si="0"/>
        <v>60128.133000000002</v>
      </c>
      <c r="J9" s="42">
        <f>SUM(G9:I9)</f>
        <v>212693.51800000001</v>
      </c>
      <c r="K9" s="45" t="s">
        <v>163</v>
      </c>
    </row>
    <row r="10" spans="1:11" s="28" customFormat="1" ht="48.75" customHeight="1">
      <c r="A10" s="58" t="s">
        <v>147</v>
      </c>
      <c r="B10" s="29" t="s">
        <v>157</v>
      </c>
      <c r="C10" s="30"/>
      <c r="D10" s="30"/>
      <c r="E10" s="30"/>
      <c r="F10" s="18"/>
      <c r="G10" s="18">
        <f>'приложение 2 (2)'!G13+'приложение 2 (2)'!G29+'приложение 2 (2)'!G24</f>
        <v>6950</v>
      </c>
      <c r="H10" s="18">
        <f>'приложение 2 (2)'!H13+'приложение 2 (2)'!H29+'приложение 2 (2)'!H24</f>
        <v>0</v>
      </c>
      <c r="I10" s="18">
        <f>'приложение 2 (2)'!I13+'приложение 2 (2)'!I29+'приложение 2 (2)'!I24</f>
        <v>0</v>
      </c>
      <c r="J10" s="18">
        <f>SUM(G10:I10)</f>
        <v>6950</v>
      </c>
      <c r="K10" s="18"/>
    </row>
    <row r="11" spans="1:11" s="28" customFormat="1" ht="69.75" customHeight="1">
      <c r="A11" s="59"/>
      <c r="B11" s="29" t="s">
        <v>158</v>
      </c>
      <c r="C11" s="30"/>
      <c r="D11" s="30"/>
      <c r="E11" s="30"/>
      <c r="F11" s="18"/>
      <c r="G11" s="18">
        <f>'приложение 2 (2)'!G52+'приложение 2 (2)'!G53+'приложение 2 (2)'!G54+'приложение 2 (2)'!G55+'приложение 2 (2)'!G56+'приложение 2 (2)'!G57+'приложение 2 (2)'!G58+'приложение 2 (2)'!G59+'приложение 2 (2)'!G60+'приложение 2 (2)'!G61+'приложение 2 (2)'!G62+'приложение 2 (2)'!G63</f>
        <v>7540</v>
      </c>
      <c r="H11" s="18">
        <f>'приложение 2 (2)'!H52+'приложение 2 (2)'!H53+'приложение 2 (2)'!H54+'приложение 2 (2)'!H55+'приложение 2 (2)'!H56+'приложение 2 (2)'!H57+'приложение 2 (2)'!H58+'приложение 2 (2)'!H59+'приложение 2 (2)'!H60+'приложение 2 (2)'!H61+'приложение 2 (2)'!H62+'приложение 2 (2)'!H63</f>
        <v>26626.04</v>
      </c>
      <c r="I11" s="18">
        <f>'приложение 2 (2)'!I52+'приложение 2 (2)'!I53+'приложение 2 (2)'!I54+'приложение 2 (2)'!I55+'приложение 2 (2)'!I56+'приложение 2 (2)'!I57+'приложение 2 (2)'!I58+'приложение 2 (2)'!I59+'приложение 2 (2)'!I60+'приложение 2 (2)'!I61+'приложение 2 (2)'!I62+'приложение 2 (2)'!I63</f>
        <v>30334.160000000003</v>
      </c>
      <c r="J11" s="18">
        <f t="shared" ref="J11:J54" si="1">SUM(G11:I11)</f>
        <v>64500.200000000004</v>
      </c>
      <c r="K11" s="29"/>
    </row>
    <row r="12" spans="1:11" s="28" customFormat="1" ht="54" customHeight="1">
      <c r="A12" s="58" t="s">
        <v>148</v>
      </c>
      <c r="B12" s="29" t="str">
        <f>B10</f>
        <v>Отдел культуры Администрации города Шарыпово</v>
      </c>
      <c r="C12" s="30"/>
      <c r="D12" s="30"/>
      <c r="E12" s="30"/>
      <c r="F12" s="30"/>
      <c r="G12" s="18">
        <f>'приложение 2 (2)'!G14+'приложение 2 (2)'!G16+'приложение 2 (2)'!G20+'приложение 2 (2)'!G26+'приложение 2 (2)'!G28+'приложение 2 (2)'!G31</f>
        <v>14723</v>
      </c>
      <c r="H12" s="18">
        <f>'приложение 2 (2)'!H14+'приложение 2 (2)'!H16+'приложение 2 (2)'!H20+'приложение 2 (2)'!H26+'приложение 2 (2)'!H28+'приложение 2 (2)'!H31</f>
        <v>0</v>
      </c>
      <c r="I12" s="18">
        <f>'приложение 2 (2)'!I14+'приложение 2 (2)'!I16+'приложение 2 (2)'!I20+'приложение 2 (2)'!I26+'приложение 2 (2)'!I28+'приложение 2 (2)'!I31</f>
        <v>0</v>
      </c>
      <c r="J12" s="18">
        <f t="shared" si="1"/>
        <v>14723</v>
      </c>
      <c r="K12" s="29"/>
    </row>
    <row r="13" spans="1:11" s="28" customFormat="1" ht="68.25" customHeight="1">
      <c r="A13" s="60"/>
      <c r="B13" s="29" t="s">
        <v>159</v>
      </c>
      <c r="C13" s="30"/>
      <c r="D13" s="30"/>
      <c r="E13" s="30"/>
      <c r="F13" s="30"/>
      <c r="G13" s="18">
        <f>'приложение 2 (2)'!G36+'приложение 2 (2)'!G39</f>
        <v>2940.1750000000002</v>
      </c>
      <c r="H13" s="18">
        <f>'приложение 2 (2)'!H36+'приложение 2 (2)'!H39</f>
        <v>0</v>
      </c>
      <c r="I13" s="18">
        <f>'приложение 2 (2)'!I36+'приложение 2 (2)'!I39</f>
        <v>0</v>
      </c>
      <c r="J13" s="18">
        <f t="shared" si="1"/>
        <v>2940.1750000000002</v>
      </c>
      <c r="K13" s="29"/>
    </row>
    <row r="14" spans="1:11" s="28" customFormat="1" ht="80.25" customHeight="1">
      <c r="A14" s="60"/>
      <c r="B14" s="29" t="s">
        <v>156</v>
      </c>
      <c r="C14" s="30"/>
      <c r="D14" s="30"/>
      <c r="E14" s="30"/>
      <c r="F14" s="30"/>
      <c r="G14" s="18">
        <f>'приложение 2 (2)'!G43</f>
        <v>300</v>
      </c>
      <c r="H14" s="18">
        <f>'приложение 2 (2)'!H43</f>
        <v>372</v>
      </c>
      <c r="I14" s="18">
        <f>'приложение 2 (2)'!I43</f>
        <v>0</v>
      </c>
      <c r="J14" s="18">
        <f t="shared" si="1"/>
        <v>672</v>
      </c>
      <c r="K14" s="29"/>
    </row>
    <row r="15" spans="1:11" s="28" customFormat="1" ht="69" customHeight="1">
      <c r="A15" s="59"/>
      <c r="B15" s="29" t="str">
        <f>B11</f>
        <v>Управление образованием Администрации города Шарыпово</v>
      </c>
      <c r="C15" s="30"/>
      <c r="D15" s="30"/>
      <c r="E15" s="30"/>
      <c r="F15" s="30"/>
      <c r="G15" s="18">
        <f>'приложение 2 (2)'!G64+'приложение 2 (2)'!G65+'приложение 2 (2)'!G66+'приложение 2 (2)'!G67+'приложение 2 (2)'!G68+'приложение 2 (2)'!G69+'приложение 2 (2)'!G70+'приложение 2 (2)'!G71+'приложение 2 (2)'!G72+'приложение 2 (2)'!G73+'приложение 2 (2)'!G74+'приложение 2 (2)'!G75+'приложение 2 (2)'!G76+'приложение 2 (2)'!G77+'приложение 2 (2)'!G78+'приложение 2 (2)'!G79+'приложение 2 (2)'!G80+'приложение 2 (2)'!G81+'приложение 2 (2)'!G82+'приложение 2 (2)'!G83+'приложение 2 (2)'!G84+'приложение 2 (2)'!G85+'приложение 2 (2)'!G86+'приложение 2 (2)'!G87+'приложение 2 (2)'!G88+'приложение 2 (2)'!G89+'приложение 2 (2)'!G90+'приложение 2 (2)'!G91+'приложение 2 (2)'!G92+'приложение 2 (2)'!G93+'приложение 2 (2)'!G94+'приложение 2 (2)'!G95+'приложение 2 (2)'!G96</f>
        <v>10583.23</v>
      </c>
      <c r="H15" s="18">
        <f>'приложение 2 (2)'!H64+'приложение 2 (2)'!H65+'приложение 2 (2)'!H66+'приложение 2 (2)'!H67+'приложение 2 (2)'!H68+'приложение 2 (2)'!H69+'приложение 2 (2)'!H70+'приложение 2 (2)'!H71+'приложение 2 (2)'!H72+'приложение 2 (2)'!H73+'приложение 2 (2)'!H74+'приложение 2 (2)'!H75+'приложение 2 (2)'!H76+'приложение 2 (2)'!H77+'приложение 2 (2)'!H78+'приложение 2 (2)'!H79+'приложение 2 (2)'!H80+'приложение 2 (2)'!H81+'приложение 2 (2)'!H82+'приложение 2 (2)'!H83+'приложение 2 (2)'!H84+'приложение 2 (2)'!H85+'приложение 2 (2)'!H86+'приложение 2 (2)'!H87+'приложение 2 (2)'!H88+'приложение 2 (2)'!H89+'приложение 2 (2)'!H90+'приложение 2 (2)'!H91+'приложение 2 (2)'!H92+'приложение 2 (2)'!H93+'приложение 2 (2)'!H94+'приложение 2 (2)'!H95+'приложение 2 (2)'!H96</f>
        <v>40332.94</v>
      </c>
      <c r="I15" s="18">
        <f>'приложение 2 (2)'!I64+'приложение 2 (2)'!I65+'приложение 2 (2)'!I66+'приложение 2 (2)'!I67+'приложение 2 (2)'!I68+'приложение 2 (2)'!I69+'приложение 2 (2)'!I70+'приложение 2 (2)'!I71+'приложение 2 (2)'!I72+'приложение 2 (2)'!I73+'приложение 2 (2)'!I74+'приложение 2 (2)'!I75+'приложение 2 (2)'!I76+'приложение 2 (2)'!I77+'приложение 2 (2)'!I78+'приложение 2 (2)'!I79+'приложение 2 (2)'!I80+'приложение 2 (2)'!I81+'приложение 2 (2)'!I82+'приложение 2 (2)'!I83+'приложение 2 (2)'!I84+'приложение 2 (2)'!I85+'приложение 2 (2)'!I86+'приложение 2 (2)'!I87+'приложение 2 (2)'!I88+'приложение 2 (2)'!I89+'приложение 2 (2)'!I90+'приложение 2 (2)'!I91+'приложение 2 (2)'!I92+'приложение 2 (2)'!I93+'приложение 2 (2)'!I94+'приложение 2 (2)'!I95+'приложение 2 (2)'!I96</f>
        <v>29421.373</v>
      </c>
      <c r="J15" s="18">
        <f t="shared" si="1"/>
        <v>80337.543000000005</v>
      </c>
      <c r="K15" s="29"/>
    </row>
    <row r="16" spans="1:11" s="28" customFormat="1" ht="68.25" customHeight="1">
      <c r="A16" s="61" t="s">
        <v>149</v>
      </c>
      <c r="B16" s="29" t="str">
        <f>B13</f>
        <v>Отдел спорта, туризма и молодежной политики Администрации города Шарыпово</v>
      </c>
      <c r="C16" s="30"/>
      <c r="D16" s="30"/>
      <c r="E16" s="30"/>
      <c r="F16" s="30"/>
      <c r="G16" s="18">
        <f>'приложение 2 (2)'!G38</f>
        <v>0</v>
      </c>
      <c r="H16" s="18">
        <f>'приложение 2 (2)'!H38</f>
        <v>139.69999999999999</v>
      </c>
      <c r="I16" s="18">
        <f>'приложение 2 (2)'!I38</f>
        <v>0</v>
      </c>
      <c r="J16" s="18">
        <f t="shared" si="1"/>
        <v>139.69999999999999</v>
      </c>
      <c r="K16" s="29"/>
    </row>
    <row r="17" spans="1:11" s="28" customFormat="1" ht="70.5" customHeight="1">
      <c r="A17" s="62"/>
      <c r="B17" s="29" t="str">
        <f>B11</f>
        <v>Управление образованием Администрации города Шарыпово</v>
      </c>
      <c r="C17" s="30"/>
      <c r="D17" s="30"/>
      <c r="E17" s="30"/>
      <c r="F17" s="30"/>
      <c r="G17" s="18">
        <f>'приложение 2 (2)'!G47+'приложение 2 (2)'!G48+'приложение 2 (2)'!G49+'приложение 2 (2)'!G50+'приложение 2 (2)'!G51</f>
        <v>12863.34</v>
      </c>
      <c r="H17" s="18">
        <f>'приложение 2 (2)'!H47+'приложение 2 (2)'!H48+'приложение 2 (2)'!H49+'приложение 2 (2)'!H50+'приложение 2 (2)'!H51</f>
        <v>19877.559999999998</v>
      </c>
      <c r="I17" s="18">
        <f>'приложение 2 (2)'!I47+'приложение 2 (2)'!I48+'приложение 2 (2)'!I49+'приложение 2 (2)'!I50+'приложение 2 (2)'!I51</f>
        <v>0</v>
      </c>
      <c r="J17" s="18">
        <f t="shared" si="1"/>
        <v>32740.899999999998</v>
      </c>
      <c r="K17" s="29"/>
    </row>
    <row r="18" spans="1:11" s="28" customFormat="1" ht="78" customHeight="1">
      <c r="A18" s="6" t="s">
        <v>150</v>
      </c>
      <c r="B18" s="29" t="str">
        <f>B11</f>
        <v>Управление образованием Администрации города Шарыпово</v>
      </c>
      <c r="C18" s="30"/>
      <c r="D18" s="30"/>
      <c r="E18" s="30"/>
      <c r="F18" s="30"/>
      <c r="G18" s="18">
        <f>'приложение 2 (2)'!G97+'приложение 2 (2)'!G98+'приложение 2 (2)'!G99+'приложение 2 (2)'!G100+'приложение 2 (2)'!G101</f>
        <v>1750</v>
      </c>
      <c r="H18" s="18">
        <f>'приложение 2 (2)'!H97+'приложение 2 (2)'!H98+'приложение 2 (2)'!H99+'приложение 2 (2)'!H100+'приложение 2 (2)'!H101</f>
        <v>0</v>
      </c>
      <c r="I18" s="18">
        <f>'приложение 2 (2)'!I97+'приложение 2 (2)'!I98+'приложение 2 (2)'!I99+'приложение 2 (2)'!I100+'приложение 2 (2)'!I101</f>
        <v>0</v>
      </c>
      <c r="J18" s="18">
        <f t="shared" si="1"/>
        <v>1750</v>
      </c>
      <c r="K18" s="29"/>
    </row>
    <row r="19" spans="1:11" s="28" customFormat="1" ht="51" customHeight="1">
      <c r="A19" s="6" t="s">
        <v>69</v>
      </c>
      <c r="B19" s="29" t="str">
        <f>B10</f>
        <v>Отдел культуры Администрации города Шарыпово</v>
      </c>
      <c r="C19" s="30"/>
      <c r="D19" s="30"/>
      <c r="E19" s="30"/>
      <c r="F19" s="30"/>
      <c r="G19" s="18">
        <f>'приложение 2 (2)'!G21+'приложение 2 (2)'!G30+'приложение 2 (2)'!G32+'приложение 2 (2)'!G33</f>
        <v>1420</v>
      </c>
      <c r="H19" s="18">
        <f>'приложение 2 (2)'!H21+'приложение 2 (2)'!H30+'приложение 2 (2)'!H32+'приложение 2 (2)'!H33</f>
        <v>0</v>
      </c>
      <c r="I19" s="18">
        <f>'приложение 2 (2)'!I21+'приложение 2 (2)'!I30+'приложение 2 (2)'!I32+'приложение 2 (2)'!I33</f>
        <v>0</v>
      </c>
      <c r="J19" s="18">
        <f t="shared" si="1"/>
        <v>1420</v>
      </c>
      <c r="K19" s="29"/>
    </row>
    <row r="20" spans="1:11" s="28" customFormat="1" ht="52.5" customHeight="1">
      <c r="A20" s="6" t="s">
        <v>151</v>
      </c>
      <c r="B20" s="29" t="str">
        <f>B19</f>
        <v>Отдел культуры Администрации города Шарыпово</v>
      </c>
      <c r="C20" s="30"/>
      <c r="D20" s="30"/>
      <c r="E20" s="30"/>
      <c r="F20" s="30"/>
      <c r="G20" s="18">
        <f>'приложение 2 (2)'!G15+'приложение 2 (2)'!G17+'приложение 2 (2)'!G22</f>
        <v>2680</v>
      </c>
      <c r="H20" s="18">
        <f>'приложение 2 (2)'!H15+'приложение 2 (2)'!H17+'приложение 2 (2)'!H22</f>
        <v>0</v>
      </c>
      <c r="I20" s="18">
        <f>'приложение 2 (2)'!I15+'приложение 2 (2)'!I17+'приложение 2 (2)'!I22</f>
        <v>0</v>
      </c>
      <c r="J20" s="18">
        <f t="shared" si="1"/>
        <v>2680</v>
      </c>
      <c r="K20" s="29"/>
    </row>
    <row r="21" spans="1:11" s="28" customFormat="1" ht="52.5" customHeight="1">
      <c r="A21" s="6" t="s">
        <v>152</v>
      </c>
      <c r="B21" s="29" t="str">
        <f>B20</f>
        <v>Отдел культуры Администрации города Шарыпово</v>
      </c>
      <c r="C21" s="30"/>
      <c r="D21" s="30"/>
      <c r="E21" s="30"/>
      <c r="F21" s="30"/>
      <c r="G21" s="18">
        <f>'приложение 2 (2)'!G25</f>
        <v>10</v>
      </c>
      <c r="H21" s="18">
        <f>'приложение 2 (2)'!H25</f>
        <v>0</v>
      </c>
      <c r="I21" s="18">
        <f>'приложение 2 (2)'!I25</f>
        <v>0</v>
      </c>
      <c r="J21" s="18">
        <f t="shared" si="1"/>
        <v>10</v>
      </c>
      <c r="K21" s="29"/>
    </row>
    <row r="22" spans="1:11" s="28" customFormat="1" ht="52.5" customHeight="1">
      <c r="A22" s="58" t="s">
        <v>153</v>
      </c>
      <c r="B22" s="29" t="str">
        <f>B21</f>
        <v>Отдел культуры Администрации города Шарыпово</v>
      </c>
      <c r="C22" s="30"/>
      <c r="D22" s="30"/>
      <c r="E22" s="30"/>
      <c r="F22" s="30"/>
      <c r="G22" s="18">
        <f>'приложение 2 (2)'!G23+'приложение 2 (2)'!G27</f>
        <v>59.6</v>
      </c>
      <c r="H22" s="18">
        <f>'приложение 2 (2)'!H23+'приложение 2 (2)'!H27</f>
        <v>0</v>
      </c>
      <c r="I22" s="18">
        <f>'приложение 2 (2)'!I23+'приложение 2 (2)'!I27</f>
        <v>0</v>
      </c>
      <c r="J22" s="18">
        <f t="shared" si="1"/>
        <v>59.6</v>
      </c>
      <c r="K22" s="29"/>
    </row>
    <row r="23" spans="1:11" s="28" customFormat="1" ht="78.75" customHeight="1">
      <c r="A23" s="60"/>
      <c r="B23" s="29" t="str">
        <f>B16</f>
        <v>Отдел спорта, туризма и молодежной политики Администрации города Шарыпово</v>
      </c>
      <c r="C23" s="30"/>
      <c r="D23" s="30"/>
      <c r="E23" s="30"/>
      <c r="F23" s="30"/>
      <c r="G23" s="18">
        <f>'приложение 2 (2)'!G35</f>
        <v>29.8</v>
      </c>
      <c r="H23" s="18">
        <f>'приложение 2 (2)'!H35</f>
        <v>0</v>
      </c>
      <c r="I23" s="18">
        <f>'приложение 2 (2)'!I35</f>
        <v>0</v>
      </c>
      <c r="J23" s="18">
        <f t="shared" si="1"/>
        <v>29.8</v>
      </c>
      <c r="K23" s="29"/>
    </row>
    <row r="24" spans="1:11" s="28" customFormat="1" ht="87.75" customHeight="1">
      <c r="A24" s="59"/>
      <c r="B24" s="29" t="s">
        <v>156</v>
      </c>
      <c r="C24" s="30"/>
      <c r="D24" s="30"/>
      <c r="E24" s="30"/>
      <c r="F24" s="30"/>
      <c r="G24" s="18">
        <f>'приложение 2 (2)'!G44</f>
        <v>28</v>
      </c>
      <c r="H24" s="18">
        <f>'приложение 2 (2)'!H44</f>
        <v>50</v>
      </c>
      <c r="I24" s="18">
        <f>'приложение 2 (2)'!I44</f>
        <v>27</v>
      </c>
      <c r="J24" s="18">
        <f t="shared" si="1"/>
        <v>105</v>
      </c>
      <c r="K24" s="29"/>
    </row>
    <row r="25" spans="1:11" s="28" customFormat="1" ht="87" customHeight="1">
      <c r="A25" s="6" t="s">
        <v>87</v>
      </c>
      <c r="B25" s="29" t="str">
        <f>B24</f>
        <v>Управление социальной защиты населения Администрации города Шарыпово</v>
      </c>
      <c r="C25" s="30"/>
      <c r="D25" s="30"/>
      <c r="E25" s="30"/>
      <c r="F25" s="30"/>
      <c r="G25" s="18">
        <f>'приложение 2 (2)'!G41</f>
        <v>100</v>
      </c>
      <c r="H25" s="18">
        <f>'приложение 2 (2)'!H41</f>
        <v>0</v>
      </c>
      <c r="I25" s="18">
        <f>'приложение 2 (2)'!I41</f>
        <v>0</v>
      </c>
      <c r="J25" s="18">
        <f t="shared" si="1"/>
        <v>100</v>
      </c>
      <c r="K25" s="29"/>
    </row>
    <row r="26" spans="1:11" s="28" customFormat="1" ht="87" customHeight="1">
      <c r="A26" s="6" t="s">
        <v>154</v>
      </c>
      <c r="B26" s="29" t="str">
        <f>B25</f>
        <v>Управление социальной защиты населения Администрации города Шарыпово</v>
      </c>
      <c r="C26" s="30"/>
      <c r="D26" s="30"/>
      <c r="E26" s="30"/>
      <c r="F26" s="30"/>
      <c r="G26" s="18">
        <f>'приложение 2 (2)'!G42</f>
        <v>1100</v>
      </c>
      <c r="H26" s="18">
        <f>'приложение 2 (2)'!H42</f>
        <v>0</v>
      </c>
      <c r="I26" s="18">
        <f>'приложение 2 (2)'!I42</f>
        <v>0</v>
      </c>
      <c r="J26" s="18">
        <f t="shared" si="1"/>
        <v>1100</v>
      </c>
      <c r="K26" s="29"/>
    </row>
    <row r="27" spans="1:11" s="28" customFormat="1" ht="87" customHeight="1">
      <c r="A27" s="6" t="s">
        <v>90</v>
      </c>
      <c r="B27" s="29" t="str">
        <f>B26</f>
        <v>Управление социальной защиты населения Администрации города Шарыпово</v>
      </c>
      <c r="C27" s="30"/>
      <c r="D27" s="30"/>
      <c r="E27" s="30"/>
      <c r="F27" s="30"/>
      <c r="G27" s="18">
        <f>'приложение 2 (2)'!G45</f>
        <v>420</v>
      </c>
      <c r="H27" s="18">
        <f>'приложение 2 (2)'!H45</f>
        <v>420</v>
      </c>
      <c r="I27" s="18">
        <f>'приложение 2 (2)'!I45</f>
        <v>0</v>
      </c>
      <c r="J27" s="18">
        <f t="shared" si="1"/>
        <v>840</v>
      </c>
      <c r="K27" s="29"/>
    </row>
    <row r="28" spans="1:11" s="28" customFormat="1" ht="69.75" customHeight="1">
      <c r="A28" s="6" t="s">
        <v>79</v>
      </c>
      <c r="B28" s="29" t="str">
        <f>B16</f>
        <v>Отдел спорта, туризма и молодежной политики Администрации города Шарыпово</v>
      </c>
      <c r="C28" s="30"/>
      <c r="D28" s="30"/>
      <c r="E28" s="30"/>
      <c r="F28" s="30"/>
      <c r="G28" s="18">
        <f>'приложение 2 (2)'!G37</f>
        <v>0</v>
      </c>
      <c r="H28" s="18">
        <f>'приложение 2 (2)'!H37</f>
        <v>0</v>
      </c>
      <c r="I28" s="18">
        <f>'приложение 2 (2)'!I37</f>
        <v>345.6</v>
      </c>
      <c r="J28" s="18">
        <f t="shared" si="1"/>
        <v>345.6</v>
      </c>
      <c r="K28" s="29"/>
    </row>
    <row r="29" spans="1:11" s="28" customFormat="1" ht="57.75" customHeight="1">
      <c r="A29" s="6" t="s">
        <v>155</v>
      </c>
      <c r="B29" s="29" t="str">
        <f>B10</f>
        <v>Отдел культуры Администрации города Шарыпово</v>
      </c>
      <c r="C29" s="30"/>
      <c r="D29" s="30"/>
      <c r="E29" s="30"/>
      <c r="F29" s="30"/>
      <c r="G29" s="18">
        <f>'приложение 2 (2)'!G18+'приложение 2 (2)'!G19</f>
        <v>1250</v>
      </c>
      <c r="H29" s="18">
        <f>'приложение 2 (2)'!H18+'приложение 2 (2)'!H19</f>
        <v>0</v>
      </c>
      <c r="I29" s="18">
        <f>'приложение 2 (2)'!I18+'приложение 2 (2)'!I19</f>
        <v>0</v>
      </c>
      <c r="J29" s="18">
        <f t="shared" si="1"/>
        <v>1250</v>
      </c>
      <c r="K29" s="29"/>
    </row>
    <row r="30" spans="1:11" s="44" customFormat="1" ht="168" customHeight="1">
      <c r="A30" s="32" t="s">
        <v>29</v>
      </c>
      <c r="B30" s="40"/>
      <c r="C30" s="41"/>
      <c r="D30" s="41"/>
      <c r="E30" s="41"/>
      <c r="F30" s="41"/>
      <c r="G30" s="42">
        <f>SUM(G31:G39)</f>
        <v>7336</v>
      </c>
      <c r="H30" s="42">
        <f t="shared" ref="H30:I30" si="2">SUM(H31:H39)</f>
        <v>5646.72</v>
      </c>
      <c r="I30" s="42">
        <f t="shared" si="2"/>
        <v>5306.34</v>
      </c>
      <c r="J30" s="42">
        <f>SUM(G30:I30)</f>
        <v>18289.060000000001</v>
      </c>
      <c r="K30" s="43" t="s">
        <v>162</v>
      </c>
    </row>
    <row r="31" spans="1:11" ht="47.25">
      <c r="A31" s="10" t="s">
        <v>31</v>
      </c>
      <c r="B31" s="56" t="s">
        <v>46</v>
      </c>
      <c r="C31" s="22"/>
      <c r="D31" s="22"/>
      <c r="E31" s="22"/>
      <c r="F31" s="22"/>
      <c r="G31" s="5">
        <v>1556.4</v>
      </c>
      <c r="H31" s="29"/>
      <c r="I31" s="29"/>
      <c r="J31" s="18">
        <f t="shared" si="1"/>
        <v>1556.4</v>
      </c>
      <c r="K31" s="5"/>
    </row>
    <row r="32" spans="1:11" ht="47.25">
      <c r="A32" s="10" t="s">
        <v>32</v>
      </c>
      <c r="B32" s="56"/>
      <c r="C32" s="22"/>
      <c r="D32" s="22"/>
      <c r="E32" s="22"/>
      <c r="F32" s="22"/>
      <c r="G32" s="29">
        <v>2949.6</v>
      </c>
      <c r="H32" s="29"/>
      <c r="I32" s="29"/>
      <c r="J32" s="18">
        <f t="shared" si="1"/>
        <v>2949.6</v>
      </c>
      <c r="K32" s="5"/>
    </row>
    <row r="33" spans="1:11" ht="47.25">
      <c r="A33" s="10" t="s">
        <v>33</v>
      </c>
      <c r="B33" s="56"/>
      <c r="C33" s="22"/>
      <c r="D33" s="22"/>
      <c r="E33" s="22"/>
      <c r="F33" s="22"/>
      <c r="G33" s="18"/>
      <c r="H33" s="18">
        <v>1642.7</v>
      </c>
      <c r="I33" s="18"/>
      <c r="J33" s="18">
        <f t="shared" si="1"/>
        <v>1642.7</v>
      </c>
      <c r="K33" s="5"/>
    </row>
    <row r="34" spans="1:11" ht="47.25">
      <c r="A34" s="10" t="s">
        <v>34</v>
      </c>
      <c r="B34" s="56"/>
      <c r="C34" s="22"/>
      <c r="D34" s="22"/>
      <c r="E34" s="22"/>
      <c r="F34" s="22"/>
      <c r="G34" s="18"/>
      <c r="H34" s="5">
        <v>1464.02</v>
      </c>
      <c r="I34" s="5"/>
      <c r="J34" s="18">
        <f t="shared" si="1"/>
        <v>1464.02</v>
      </c>
      <c r="K34" s="5"/>
    </row>
    <row r="35" spans="1:11" ht="63">
      <c r="A35" s="10" t="s">
        <v>35</v>
      </c>
      <c r="B35" s="56"/>
      <c r="C35" s="22"/>
      <c r="D35" s="22"/>
      <c r="E35" s="22"/>
      <c r="F35" s="22"/>
      <c r="G35" s="18"/>
      <c r="H35" s="5" t="s">
        <v>53</v>
      </c>
      <c r="I35" s="5">
        <v>1691.83</v>
      </c>
      <c r="J35" s="18">
        <f t="shared" si="1"/>
        <v>1691.83</v>
      </c>
      <c r="K35" s="5"/>
    </row>
    <row r="36" spans="1:11" ht="41.25">
      <c r="A36" s="9" t="s">
        <v>36</v>
      </c>
      <c r="B36" s="56"/>
      <c r="C36" s="22"/>
      <c r="D36" s="22"/>
      <c r="E36" s="22"/>
      <c r="F36" s="22"/>
      <c r="G36" s="19"/>
      <c r="H36" s="5" t="s">
        <v>53</v>
      </c>
      <c r="I36" s="5">
        <v>1074.51</v>
      </c>
      <c r="J36" s="18">
        <f t="shared" si="1"/>
        <v>1074.51</v>
      </c>
      <c r="K36" s="5"/>
    </row>
    <row r="37" spans="1:11" ht="47.25">
      <c r="A37" s="17" t="s">
        <v>30</v>
      </c>
      <c r="B37" s="56"/>
      <c r="C37" s="22"/>
      <c r="D37" s="22"/>
      <c r="E37" s="22"/>
      <c r="F37" s="22"/>
      <c r="G37" s="18">
        <v>2520</v>
      </c>
      <c r="H37" s="18">
        <v>2540</v>
      </c>
      <c r="I37" s="18">
        <v>2540</v>
      </c>
      <c r="J37" s="18">
        <f t="shared" si="1"/>
        <v>7600</v>
      </c>
      <c r="K37" s="5"/>
    </row>
    <row r="38" spans="1:11" ht="31.5" customHeight="1">
      <c r="A38" s="6" t="s">
        <v>51</v>
      </c>
      <c r="B38" s="56"/>
      <c r="C38" s="22"/>
      <c r="D38" s="22"/>
      <c r="E38" s="22"/>
      <c r="F38" s="22"/>
      <c r="G38" s="18">
        <v>250</v>
      </c>
      <c r="H38" s="29" t="s">
        <v>53</v>
      </c>
      <c r="I38" s="29" t="s">
        <v>53</v>
      </c>
      <c r="J38" s="18">
        <f t="shared" si="1"/>
        <v>250</v>
      </c>
      <c r="K38" s="5"/>
    </row>
    <row r="39" spans="1:11">
      <c r="A39" s="6" t="s">
        <v>52</v>
      </c>
      <c r="B39" s="56"/>
      <c r="C39" s="22"/>
      <c r="D39" s="22"/>
      <c r="E39" s="22"/>
      <c r="F39" s="22"/>
      <c r="G39" s="18">
        <v>60</v>
      </c>
      <c r="H39" s="29" t="s">
        <v>53</v>
      </c>
      <c r="I39" s="29" t="s">
        <v>53</v>
      </c>
      <c r="J39" s="18">
        <f t="shared" si="1"/>
        <v>60</v>
      </c>
      <c r="K39" s="5"/>
    </row>
    <row r="40" spans="1:11" s="44" customFormat="1" ht="67.5" customHeight="1">
      <c r="A40" s="12" t="s">
        <v>37</v>
      </c>
      <c r="B40" s="43"/>
      <c r="C40" s="41"/>
      <c r="D40" s="41"/>
      <c r="E40" s="41"/>
      <c r="F40" s="41"/>
      <c r="G40" s="42">
        <f>G41+G45</f>
        <v>1872.138371463122</v>
      </c>
      <c r="H40" s="42">
        <f t="shared" ref="H40:I40" si="3">H41+H45</f>
        <v>0</v>
      </c>
      <c r="I40" s="42">
        <f t="shared" si="3"/>
        <v>0</v>
      </c>
      <c r="J40" s="42">
        <f>SUM(G40:I40)</f>
        <v>1872.138371463122</v>
      </c>
      <c r="K40" s="43"/>
    </row>
    <row r="41" spans="1:11" ht="63">
      <c r="A41" s="10" t="s">
        <v>54</v>
      </c>
      <c r="B41" s="8" t="s">
        <v>46</v>
      </c>
      <c r="C41" s="22"/>
      <c r="D41" s="22"/>
      <c r="E41" s="22"/>
      <c r="F41" s="22"/>
      <c r="G41" s="19">
        <f>SUM(G42:G44)</f>
        <v>551.8883714631221</v>
      </c>
      <c r="H41" s="7"/>
      <c r="I41" s="7"/>
      <c r="J41" s="18">
        <f t="shared" si="1"/>
        <v>551.8883714631221</v>
      </c>
      <c r="K41" s="5"/>
    </row>
    <row r="42" spans="1:11">
      <c r="A42" s="13" t="s">
        <v>38</v>
      </c>
      <c r="B42" s="5"/>
      <c r="C42" s="22"/>
      <c r="D42" s="22"/>
      <c r="E42" s="22"/>
      <c r="F42" s="22"/>
      <c r="G42" s="19">
        <f>'[1]Приложение №1-тэ'!$T$64/1000</f>
        <v>350.61114945176161</v>
      </c>
      <c r="H42" s="7" t="s">
        <v>53</v>
      </c>
      <c r="I42" s="7" t="s">
        <v>53</v>
      </c>
      <c r="J42" s="18">
        <f t="shared" si="1"/>
        <v>350.61114945176161</v>
      </c>
      <c r="K42" s="5"/>
    </row>
    <row r="43" spans="1:11">
      <c r="A43" s="13" t="s">
        <v>39</v>
      </c>
      <c r="B43" s="5"/>
      <c r="C43" s="22"/>
      <c r="D43" s="22"/>
      <c r="E43" s="22"/>
      <c r="F43" s="22"/>
      <c r="G43" s="19">
        <f>'[1]Приложение № 1-хвс'!$T$64/1000</f>
        <v>183.96598084368358</v>
      </c>
      <c r="H43" s="7" t="s">
        <v>53</v>
      </c>
      <c r="I43" s="7" t="s">
        <v>53</v>
      </c>
      <c r="J43" s="18">
        <f t="shared" si="1"/>
        <v>183.96598084368358</v>
      </c>
      <c r="K43" s="5"/>
    </row>
    <row r="44" spans="1:11">
      <c r="A44" s="10" t="s">
        <v>40</v>
      </c>
      <c r="B44" s="5"/>
      <c r="C44" s="22"/>
      <c r="D44" s="22"/>
      <c r="E44" s="22"/>
      <c r="F44" s="22"/>
      <c r="G44" s="19">
        <f>'[1]Приложение № 1-эл.эн'!$T$63/1000</f>
        <v>17.311241167676993</v>
      </c>
      <c r="H44" s="7" t="s">
        <v>53</v>
      </c>
      <c r="I44" s="7" t="s">
        <v>53</v>
      </c>
      <c r="J44" s="18">
        <f t="shared" si="1"/>
        <v>17.311241167676993</v>
      </c>
      <c r="K44" s="5"/>
    </row>
    <row r="45" spans="1:11" ht="47.25">
      <c r="A45" s="10" t="s">
        <v>74</v>
      </c>
      <c r="B45" s="8" t="s">
        <v>46</v>
      </c>
      <c r="C45" s="22"/>
      <c r="D45" s="22"/>
      <c r="E45" s="22"/>
      <c r="F45" s="22"/>
      <c r="G45" s="18">
        <f>SUM(G46:G48)</f>
        <v>1320.25</v>
      </c>
      <c r="H45" s="7"/>
      <c r="I45" s="7"/>
      <c r="J45" s="18">
        <f t="shared" si="1"/>
        <v>1320.25</v>
      </c>
      <c r="K45" s="5"/>
    </row>
    <row r="46" spans="1:11">
      <c r="A46" s="14" t="s">
        <v>41</v>
      </c>
      <c r="B46" s="8"/>
      <c r="C46" s="22"/>
      <c r="D46" s="22"/>
      <c r="E46" s="22"/>
      <c r="F46" s="22"/>
      <c r="G46" s="18">
        <f>[2]свод!$D$9</f>
        <v>495.55</v>
      </c>
      <c r="H46" s="18"/>
      <c r="I46" s="18"/>
      <c r="J46" s="18">
        <f t="shared" si="1"/>
        <v>495.55</v>
      </c>
      <c r="K46" s="5"/>
    </row>
    <row r="47" spans="1:11">
      <c r="A47" s="13" t="s">
        <v>39</v>
      </c>
      <c r="B47" s="8"/>
      <c r="C47" s="22"/>
      <c r="D47" s="22"/>
      <c r="E47" s="22"/>
      <c r="F47" s="22"/>
      <c r="G47" s="19">
        <f>[2]свод!$C$9</f>
        <v>421.5</v>
      </c>
      <c r="H47" s="5"/>
      <c r="I47" s="5"/>
      <c r="J47" s="18">
        <f t="shared" si="1"/>
        <v>421.5</v>
      </c>
      <c r="K47" s="5"/>
    </row>
    <row r="48" spans="1:11">
      <c r="A48" s="10" t="s">
        <v>40</v>
      </c>
      <c r="B48" s="8"/>
      <c r="C48" s="22"/>
      <c r="D48" s="22"/>
      <c r="E48" s="22"/>
      <c r="F48" s="22"/>
      <c r="G48" s="19">
        <f>[2]свод!$B$9</f>
        <v>403.2</v>
      </c>
      <c r="H48" s="5"/>
      <c r="I48" s="5"/>
      <c r="J48" s="18">
        <f t="shared" si="1"/>
        <v>403.2</v>
      </c>
      <c r="K48" s="5"/>
    </row>
    <row r="49" spans="1:11" s="44" customFormat="1">
      <c r="A49" s="12" t="s">
        <v>42</v>
      </c>
      <c r="B49" s="43"/>
      <c r="C49" s="41"/>
      <c r="D49" s="41"/>
      <c r="E49" s="41"/>
      <c r="F49" s="41"/>
      <c r="G49" s="42">
        <f>G9+G30+G40</f>
        <v>73955.283371463112</v>
      </c>
      <c r="H49" s="42">
        <f t="shared" ref="H49:I49" si="4">H9+H30+H40</f>
        <v>93464.960000000006</v>
      </c>
      <c r="I49" s="42">
        <f t="shared" si="4"/>
        <v>65434.472999999998</v>
      </c>
      <c r="J49" s="42">
        <f>SUM(G49:I49)</f>
        <v>232854.71637146312</v>
      </c>
      <c r="K49" s="43"/>
    </row>
    <row r="50" spans="1:11" s="44" customFormat="1">
      <c r="A50" s="10" t="s">
        <v>43</v>
      </c>
      <c r="B50" s="29" t="str">
        <f>B45</f>
        <v>МКУ "СГХ"</v>
      </c>
      <c r="C50" s="30"/>
      <c r="D50" s="30"/>
      <c r="E50" s="30"/>
      <c r="F50" s="30"/>
      <c r="G50" s="18">
        <f>G30+G40</f>
        <v>9208.1383714631229</v>
      </c>
      <c r="H50" s="18">
        <f t="shared" ref="H50:I50" si="5">H30+H40</f>
        <v>5646.72</v>
      </c>
      <c r="I50" s="18">
        <f t="shared" si="5"/>
        <v>5306.34</v>
      </c>
      <c r="J50" s="42">
        <f>SUM(G50:I50)</f>
        <v>20161.198371463124</v>
      </c>
      <c r="K50" s="43"/>
    </row>
    <row r="51" spans="1:11" s="44" customFormat="1" ht="49.5" customHeight="1">
      <c r="A51" s="10" t="s">
        <v>44</v>
      </c>
      <c r="B51" s="29" t="str">
        <f>B10</f>
        <v>Отдел культуры Администрации города Шарыпово</v>
      </c>
      <c r="C51" s="30"/>
      <c r="D51" s="30"/>
      <c r="E51" s="30"/>
      <c r="F51" s="30"/>
      <c r="G51" s="18">
        <f>G10+G12+G19+G20+G21+G22+G29</f>
        <v>27092.6</v>
      </c>
      <c r="H51" s="18">
        <f>H10+H12+H19+H20+H21+H22+H29</f>
        <v>0</v>
      </c>
      <c r="I51" s="18">
        <f>I10+I12+I19+I20+I21+I22+I29</f>
        <v>0</v>
      </c>
      <c r="J51" s="42">
        <f t="shared" si="1"/>
        <v>27092.6</v>
      </c>
      <c r="K51" s="43"/>
    </row>
    <row r="52" spans="1:11" s="44" customFormat="1" ht="49.5" customHeight="1">
      <c r="A52" s="10" t="s">
        <v>45</v>
      </c>
      <c r="B52" s="29" t="str">
        <f>B11</f>
        <v>Управление образованием Администрации города Шарыпово</v>
      </c>
      <c r="C52" s="30"/>
      <c r="D52" s="30"/>
      <c r="E52" s="30"/>
      <c r="F52" s="30"/>
      <c r="G52" s="18">
        <f>G11+G15+G17+G18</f>
        <v>32736.57</v>
      </c>
      <c r="H52" s="18">
        <f t="shared" ref="H52:I52" si="6">H11+H15+H17+H18</f>
        <v>86836.540000000008</v>
      </c>
      <c r="I52" s="18">
        <f t="shared" si="6"/>
        <v>59755.533000000003</v>
      </c>
      <c r="J52" s="42">
        <f t="shared" si="1"/>
        <v>179328.64300000001</v>
      </c>
      <c r="K52" s="43"/>
    </row>
    <row r="53" spans="1:11" ht="49.5" customHeight="1">
      <c r="A53" s="10" t="s">
        <v>160</v>
      </c>
      <c r="B53" s="29" t="str">
        <f>B23</f>
        <v>Отдел спорта, туризма и молодежной политики Администрации города Шарыпово</v>
      </c>
      <c r="C53" s="30"/>
      <c r="D53" s="30"/>
      <c r="E53" s="30"/>
      <c r="F53" s="30"/>
      <c r="G53" s="18">
        <f>G13+G16+G23+G28</f>
        <v>2969.9750000000004</v>
      </c>
      <c r="H53" s="18">
        <f>H13+H16+H23+H28</f>
        <v>139.69999999999999</v>
      </c>
      <c r="I53" s="18">
        <f>I13+I16+I23+I28</f>
        <v>345.6</v>
      </c>
      <c r="J53" s="42">
        <f t="shared" si="1"/>
        <v>3455.2750000000001</v>
      </c>
      <c r="K53" s="29"/>
    </row>
    <row r="54" spans="1:11" ht="49.5" customHeight="1">
      <c r="A54" s="10" t="s">
        <v>161</v>
      </c>
      <c r="B54" s="29" t="str">
        <f>B25</f>
        <v>Управление социальной защиты населения Администрации города Шарыпово</v>
      </c>
      <c r="C54" s="30"/>
      <c r="D54" s="30"/>
      <c r="E54" s="30"/>
      <c r="F54" s="30"/>
      <c r="G54" s="18">
        <f>G14+G24+G25+G26+G27</f>
        <v>1948</v>
      </c>
      <c r="H54" s="18">
        <f>H14+H24+H25+H26+H27</f>
        <v>842</v>
      </c>
      <c r="I54" s="18">
        <f>I14+I24+I25+I26+I27</f>
        <v>27</v>
      </c>
      <c r="J54" s="42">
        <f t="shared" si="1"/>
        <v>2817</v>
      </c>
      <c r="K54" s="29"/>
    </row>
    <row r="55" spans="1:11">
      <c r="G55" s="45"/>
      <c r="H55" s="45"/>
      <c r="I55" s="45"/>
    </row>
  </sheetData>
  <mergeCells count="14">
    <mergeCell ref="A10:A11"/>
    <mergeCell ref="A12:A15"/>
    <mergeCell ref="A16:A17"/>
    <mergeCell ref="A22:A24"/>
    <mergeCell ref="B31:B39"/>
    <mergeCell ref="A4:K4"/>
    <mergeCell ref="J1:K1"/>
    <mergeCell ref="J2:K2"/>
    <mergeCell ref="A8:K8"/>
    <mergeCell ref="A6:A7"/>
    <mergeCell ref="B6:B7"/>
    <mergeCell ref="C6:F6"/>
    <mergeCell ref="G6:J6"/>
    <mergeCell ref="K6:K7"/>
  </mergeCells>
  <pageMargins left="0.15748031496062992" right="0.15748031496062992" top="0.19685039370078741" bottom="0.19685039370078741" header="0.31496062992125984" footer="0.31496062992125984"/>
  <pageSetup paperSize="9" scale="8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24"/>
  <sheetViews>
    <sheetView topLeftCell="A77" zoomScale="75" zoomScaleNormal="75" workbookViewId="0">
      <selection activeCell="H116" sqref="H116"/>
    </sheetView>
  </sheetViews>
  <sheetFormatPr defaultRowHeight="15.75"/>
  <cols>
    <col min="1" max="1" width="64.5703125" style="28" customWidth="1"/>
    <col min="2" max="2" width="18.7109375" style="28" hidden="1" customWidth="1"/>
    <col min="3" max="6" width="11.7109375" style="21" hidden="1" customWidth="1"/>
    <col min="7" max="9" width="19.5703125" style="28" customWidth="1"/>
    <col min="10" max="10" width="16.85546875" style="28" customWidth="1"/>
    <col min="11" max="11" width="24.28515625" style="28" customWidth="1"/>
    <col min="12" max="16384" width="9.140625" style="28"/>
  </cols>
  <sheetData>
    <row r="1" spans="1:11">
      <c r="J1" s="51" t="s">
        <v>7</v>
      </c>
      <c r="K1" s="51"/>
    </row>
    <row r="2" spans="1:11" ht="75" customHeight="1">
      <c r="J2" s="51" t="s">
        <v>25</v>
      </c>
      <c r="K2" s="51"/>
    </row>
    <row r="4" spans="1:11" ht="22.5" customHeight="1">
      <c r="A4" s="55" t="s">
        <v>8</v>
      </c>
      <c r="B4" s="55"/>
      <c r="C4" s="55"/>
      <c r="D4" s="55"/>
      <c r="E4" s="55"/>
      <c r="F4" s="55"/>
      <c r="G4" s="55"/>
      <c r="H4" s="55"/>
      <c r="I4" s="55"/>
      <c r="J4" s="55"/>
      <c r="K4" s="55"/>
    </row>
    <row r="6" spans="1:11" ht="27" customHeight="1">
      <c r="A6" s="56" t="s">
        <v>9</v>
      </c>
      <c r="B6" s="56" t="s">
        <v>10</v>
      </c>
      <c r="C6" s="57" t="s">
        <v>11</v>
      </c>
      <c r="D6" s="57"/>
      <c r="E6" s="57"/>
      <c r="F6" s="57"/>
      <c r="G6" s="56" t="s">
        <v>26</v>
      </c>
      <c r="H6" s="56"/>
      <c r="I6" s="56"/>
      <c r="J6" s="56"/>
      <c r="K6" s="56" t="s">
        <v>12</v>
      </c>
    </row>
    <row r="7" spans="1:11" ht="93.75" customHeight="1">
      <c r="A7" s="56"/>
      <c r="B7" s="56"/>
      <c r="C7" s="30" t="s">
        <v>13</v>
      </c>
      <c r="D7" s="30" t="s">
        <v>14</v>
      </c>
      <c r="E7" s="30" t="s">
        <v>15</v>
      </c>
      <c r="F7" s="30" t="s">
        <v>16</v>
      </c>
      <c r="G7" s="29" t="s">
        <v>47</v>
      </c>
      <c r="H7" s="29" t="s">
        <v>48</v>
      </c>
      <c r="I7" s="29" t="s">
        <v>49</v>
      </c>
      <c r="J7" s="29" t="s">
        <v>50</v>
      </c>
      <c r="K7" s="56"/>
    </row>
    <row r="8" spans="1:11" ht="33.75" customHeight="1">
      <c r="A8" s="52" t="s">
        <v>27</v>
      </c>
      <c r="B8" s="53"/>
      <c r="C8" s="53"/>
      <c r="D8" s="53"/>
      <c r="E8" s="53"/>
      <c r="F8" s="53"/>
      <c r="G8" s="53"/>
      <c r="H8" s="53"/>
      <c r="I8" s="53"/>
      <c r="J8" s="53"/>
      <c r="K8" s="54"/>
    </row>
    <row r="9" spans="1:11" ht="66" customHeight="1">
      <c r="A9" s="11" t="s">
        <v>28</v>
      </c>
      <c r="B9" s="29"/>
      <c r="C9" s="30"/>
      <c r="D9" s="30"/>
      <c r="E9" s="30"/>
      <c r="F9" s="30"/>
      <c r="G9" s="18" t="e">
        <f>G12+#REF!+G34+G40+G46+G10</f>
        <v>#REF!</v>
      </c>
      <c r="H9" s="18" t="e">
        <f>H12+#REF!+H34+H40+H46+H10</f>
        <v>#REF!</v>
      </c>
      <c r="I9" s="18" t="e">
        <f>I12+#REF!+I34+I40+I46+I10</f>
        <v>#REF!</v>
      </c>
      <c r="J9" s="18"/>
      <c r="K9" s="29"/>
    </row>
    <row r="10" spans="1:11" s="27" customFormat="1" ht="27.75" customHeight="1">
      <c r="A10" s="49" t="s">
        <v>85</v>
      </c>
      <c r="B10" s="24"/>
      <c r="C10" s="25"/>
      <c r="D10" s="25"/>
      <c r="E10" s="25"/>
      <c r="F10" s="25"/>
      <c r="G10" s="26">
        <f>G11</f>
        <v>976.39499999999998</v>
      </c>
      <c r="H10" s="26"/>
      <c r="I10" s="26"/>
      <c r="J10" s="26"/>
      <c r="K10" s="24"/>
    </row>
    <row r="11" spans="1:11" s="46" customFormat="1" ht="27.75" customHeight="1">
      <c r="A11" s="33" t="s">
        <v>164</v>
      </c>
      <c r="B11" s="47"/>
      <c r="C11" s="48"/>
      <c r="D11" s="48"/>
      <c r="E11" s="48"/>
      <c r="F11" s="48"/>
      <c r="G11" s="18">
        <v>976.39499999999998</v>
      </c>
      <c r="H11" s="18"/>
      <c r="I11" s="18"/>
      <c r="J11" s="18"/>
      <c r="K11" s="47"/>
    </row>
    <row r="12" spans="1:11" s="27" customFormat="1" ht="35.25" customHeight="1">
      <c r="A12" s="24" t="s">
        <v>76</v>
      </c>
      <c r="B12" s="24"/>
      <c r="C12" s="25"/>
      <c r="D12" s="25"/>
      <c r="E12" s="25"/>
      <c r="F12" s="25"/>
      <c r="G12" s="26">
        <f>SUM(G13:G33)</f>
        <v>27092.6</v>
      </c>
      <c r="H12" s="26"/>
      <c r="I12" s="26"/>
      <c r="J12" s="26"/>
      <c r="K12" s="24"/>
    </row>
    <row r="13" spans="1:11" ht="51.75" customHeight="1">
      <c r="A13" s="33" t="s">
        <v>55</v>
      </c>
      <c r="B13" s="29" t="s">
        <v>76</v>
      </c>
      <c r="C13" s="30"/>
      <c r="D13" s="30"/>
      <c r="E13" s="30"/>
      <c r="F13" s="30"/>
      <c r="G13" s="18">
        <v>5000</v>
      </c>
      <c r="H13" s="18"/>
      <c r="I13" s="18"/>
      <c r="J13" s="18"/>
      <c r="K13" s="29"/>
    </row>
    <row r="14" spans="1:11" ht="20.25" customHeight="1">
      <c r="A14" s="33" t="s">
        <v>56</v>
      </c>
      <c r="B14" s="29"/>
      <c r="C14" s="30"/>
      <c r="D14" s="30"/>
      <c r="E14" s="30"/>
      <c r="F14" s="30"/>
      <c r="G14" s="18">
        <v>4000</v>
      </c>
      <c r="H14" s="18"/>
      <c r="I14" s="18"/>
      <c r="J14" s="18"/>
      <c r="K14" s="29"/>
    </row>
    <row r="15" spans="1:11" ht="20.25" customHeight="1">
      <c r="A15" s="33" t="s">
        <v>57</v>
      </c>
      <c r="B15" s="29"/>
      <c r="C15" s="30"/>
      <c r="D15" s="30"/>
      <c r="E15" s="30"/>
      <c r="F15" s="30"/>
      <c r="G15" s="18">
        <v>1500</v>
      </c>
      <c r="H15" s="18"/>
      <c r="I15" s="18"/>
      <c r="J15" s="18"/>
      <c r="K15" s="29"/>
    </row>
    <row r="16" spans="1:11" ht="20.25" customHeight="1">
      <c r="A16" s="33" t="s">
        <v>58</v>
      </c>
      <c r="B16" s="29"/>
      <c r="C16" s="30"/>
      <c r="D16" s="30"/>
      <c r="E16" s="30"/>
      <c r="F16" s="30"/>
      <c r="G16" s="18">
        <v>3500</v>
      </c>
      <c r="H16" s="18"/>
      <c r="I16" s="18"/>
      <c r="J16" s="18"/>
      <c r="K16" s="29"/>
    </row>
    <row r="17" spans="1:11" ht="20.25" customHeight="1">
      <c r="A17" s="33" t="s">
        <v>57</v>
      </c>
      <c r="B17" s="29"/>
      <c r="C17" s="30"/>
      <c r="D17" s="30"/>
      <c r="E17" s="30"/>
      <c r="F17" s="30"/>
      <c r="G17" s="18">
        <v>1000</v>
      </c>
      <c r="H17" s="18"/>
      <c r="I17" s="18"/>
      <c r="J17" s="18"/>
      <c r="K17" s="29"/>
    </row>
    <row r="18" spans="1:11" ht="20.25" customHeight="1">
      <c r="A18" s="20" t="s">
        <v>59</v>
      </c>
      <c r="B18" s="29"/>
      <c r="C18" s="30"/>
      <c r="D18" s="30"/>
      <c r="E18" s="30"/>
      <c r="F18" s="30"/>
      <c r="G18" s="18">
        <v>250</v>
      </c>
      <c r="H18" s="18"/>
      <c r="I18" s="18"/>
      <c r="J18" s="18"/>
      <c r="K18" s="29"/>
    </row>
    <row r="19" spans="1:11" ht="20.25" customHeight="1">
      <c r="A19" s="20" t="s">
        <v>60</v>
      </c>
      <c r="B19" s="29"/>
      <c r="C19" s="30"/>
      <c r="D19" s="30"/>
      <c r="E19" s="30"/>
      <c r="F19" s="30"/>
      <c r="G19" s="39">
        <v>1000</v>
      </c>
      <c r="H19" s="18"/>
      <c r="I19" s="18"/>
      <c r="J19" s="18"/>
      <c r="K19" s="29"/>
    </row>
    <row r="20" spans="1:11" ht="20.25" customHeight="1">
      <c r="A20" s="33" t="s">
        <v>61</v>
      </c>
      <c r="B20" s="29"/>
      <c r="C20" s="30"/>
      <c r="D20" s="30"/>
      <c r="E20" s="30"/>
      <c r="F20" s="30"/>
      <c r="G20" s="18">
        <v>512</v>
      </c>
      <c r="H20" s="18"/>
      <c r="I20" s="18"/>
      <c r="J20" s="18"/>
      <c r="K20" s="29"/>
    </row>
    <row r="21" spans="1:11" ht="20.25" customHeight="1">
      <c r="A21" s="33" t="s">
        <v>62</v>
      </c>
      <c r="B21" s="29"/>
      <c r="C21" s="30"/>
      <c r="D21" s="30"/>
      <c r="E21" s="30"/>
      <c r="F21" s="30"/>
      <c r="G21" s="18">
        <v>350</v>
      </c>
      <c r="H21" s="18"/>
      <c r="I21" s="18"/>
      <c r="J21" s="18"/>
      <c r="K21" s="29"/>
    </row>
    <row r="22" spans="1:11" ht="20.25" customHeight="1">
      <c r="A22" s="33" t="s">
        <v>63</v>
      </c>
      <c r="B22" s="29"/>
      <c r="C22" s="30"/>
      <c r="D22" s="30"/>
      <c r="E22" s="30"/>
      <c r="F22" s="30"/>
      <c r="G22" s="18">
        <v>180</v>
      </c>
      <c r="H22" s="18"/>
      <c r="I22" s="18"/>
      <c r="J22" s="18"/>
      <c r="K22" s="29"/>
    </row>
    <row r="23" spans="1:11" ht="34.5" customHeight="1">
      <c r="A23" s="33" t="s">
        <v>64</v>
      </c>
      <c r="B23" s="29"/>
      <c r="C23" s="30"/>
      <c r="D23" s="30"/>
      <c r="E23" s="30"/>
      <c r="F23" s="30"/>
      <c r="G23" s="18">
        <v>20</v>
      </c>
      <c r="H23" s="18"/>
      <c r="I23" s="18"/>
      <c r="J23" s="18"/>
      <c r="K23" s="29"/>
    </row>
    <row r="24" spans="1:11" ht="20.25" customHeight="1">
      <c r="A24" s="33" t="s">
        <v>73</v>
      </c>
      <c r="B24" s="29"/>
      <c r="C24" s="30"/>
      <c r="D24" s="30"/>
      <c r="E24" s="30"/>
      <c r="F24" s="30"/>
      <c r="G24" s="18">
        <v>1500</v>
      </c>
      <c r="H24" s="18"/>
      <c r="I24" s="18"/>
      <c r="J24" s="18"/>
      <c r="K24" s="29"/>
    </row>
    <row r="25" spans="1:11" ht="20.25" customHeight="1">
      <c r="A25" s="33" t="s">
        <v>65</v>
      </c>
      <c r="B25" s="29"/>
      <c r="C25" s="30"/>
      <c r="D25" s="30"/>
      <c r="E25" s="30"/>
      <c r="F25" s="30"/>
      <c r="G25" s="38">
        <v>10</v>
      </c>
      <c r="H25" s="18"/>
      <c r="I25" s="18"/>
      <c r="J25" s="18"/>
      <c r="K25" s="29"/>
    </row>
    <row r="26" spans="1:11" ht="20.25" customHeight="1">
      <c r="A26" s="33" t="s">
        <v>66</v>
      </c>
      <c r="B26" s="29"/>
      <c r="C26" s="30"/>
      <c r="D26" s="30"/>
      <c r="E26" s="30"/>
      <c r="F26" s="30"/>
      <c r="G26" s="18">
        <v>200</v>
      </c>
      <c r="H26" s="18"/>
      <c r="I26" s="18"/>
      <c r="J26" s="18"/>
      <c r="K26" s="29"/>
    </row>
    <row r="27" spans="1:11" ht="20.25" customHeight="1">
      <c r="A27" s="33" t="s">
        <v>67</v>
      </c>
      <c r="B27" s="29"/>
      <c r="C27" s="30"/>
      <c r="D27" s="30"/>
      <c r="E27" s="30"/>
      <c r="F27" s="30"/>
      <c r="G27" s="18">
        <v>39.6</v>
      </c>
      <c r="H27" s="18"/>
      <c r="I27" s="18"/>
      <c r="J27" s="18"/>
      <c r="K27" s="29"/>
    </row>
    <row r="28" spans="1:11" ht="20.25" customHeight="1">
      <c r="A28" s="33" t="s">
        <v>66</v>
      </c>
      <c r="B28" s="29"/>
      <c r="C28" s="30"/>
      <c r="D28" s="30"/>
      <c r="E28" s="30"/>
      <c r="F28" s="30"/>
      <c r="G28" s="18">
        <v>971</v>
      </c>
      <c r="H28" s="18"/>
      <c r="I28" s="18"/>
      <c r="J28" s="18"/>
      <c r="K28" s="29"/>
    </row>
    <row r="29" spans="1:11" ht="20.25" customHeight="1">
      <c r="A29" s="33" t="s">
        <v>68</v>
      </c>
      <c r="B29" s="29"/>
      <c r="C29" s="30"/>
      <c r="D29" s="30"/>
      <c r="E29" s="30"/>
      <c r="F29" s="30"/>
      <c r="G29" s="39">
        <v>450</v>
      </c>
      <c r="H29" s="18"/>
      <c r="I29" s="18"/>
      <c r="J29" s="18"/>
      <c r="K29" s="29"/>
    </row>
    <row r="30" spans="1:11" ht="20.25" customHeight="1">
      <c r="A30" s="33" t="s">
        <v>69</v>
      </c>
      <c r="B30" s="29"/>
      <c r="C30" s="30"/>
      <c r="D30" s="30"/>
      <c r="E30" s="30"/>
      <c r="F30" s="30"/>
      <c r="G30" s="18">
        <v>600</v>
      </c>
      <c r="H30" s="18"/>
      <c r="I30" s="18"/>
      <c r="J30" s="18"/>
      <c r="K30" s="29"/>
    </row>
    <row r="31" spans="1:11" ht="20.25" customHeight="1">
      <c r="A31" s="33" t="s">
        <v>70</v>
      </c>
      <c r="B31" s="29"/>
      <c r="C31" s="30"/>
      <c r="D31" s="30"/>
      <c r="E31" s="30"/>
      <c r="F31" s="30"/>
      <c r="G31" s="18">
        <v>5540</v>
      </c>
      <c r="H31" s="18"/>
      <c r="I31" s="18"/>
      <c r="J31" s="18"/>
      <c r="K31" s="29"/>
    </row>
    <row r="32" spans="1:11" ht="20.25" customHeight="1">
      <c r="A32" s="33" t="s">
        <v>71</v>
      </c>
      <c r="B32" s="29"/>
      <c r="C32" s="30"/>
      <c r="D32" s="30"/>
      <c r="E32" s="30"/>
      <c r="F32" s="30"/>
      <c r="G32" s="18">
        <v>460</v>
      </c>
      <c r="H32" s="18"/>
      <c r="I32" s="18"/>
      <c r="J32" s="18"/>
      <c r="K32" s="29"/>
    </row>
    <row r="33" spans="1:11" ht="20.25" customHeight="1">
      <c r="A33" s="33" t="s">
        <v>72</v>
      </c>
      <c r="B33" s="29"/>
      <c r="C33" s="30"/>
      <c r="D33" s="30"/>
      <c r="E33" s="30"/>
      <c r="F33" s="30"/>
      <c r="G33" s="18">
        <v>10</v>
      </c>
      <c r="H33" s="18"/>
      <c r="I33" s="18"/>
      <c r="J33" s="18"/>
      <c r="K33" s="29"/>
    </row>
    <row r="34" spans="1:11" s="27" customFormat="1" ht="37.5" customHeight="1">
      <c r="A34" s="24" t="s">
        <v>77</v>
      </c>
      <c r="B34" s="24"/>
      <c r="C34" s="25"/>
      <c r="D34" s="25"/>
      <c r="E34" s="25"/>
      <c r="F34" s="25"/>
      <c r="G34" s="26">
        <f>SUM(G35:G39)</f>
        <v>2969.9749999999999</v>
      </c>
      <c r="H34" s="26">
        <f t="shared" ref="H34:I34" si="0">SUM(H35:H39)</f>
        <v>139.69999999999999</v>
      </c>
      <c r="I34" s="26">
        <f t="shared" si="0"/>
        <v>345.6</v>
      </c>
      <c r="J34" s="26"/>
      <c r="K34" s="24"/>
    </row>
    <row r="35" spans="1:11" ht="50.25" customHeight="1">
      <c r="A35" s="34" t="s">
        <v>75</v>
      </c>
      <c r="B35" s="29" t="s">
        <v>77</v>
      </c>
      <c r="C35" s="30"/>
      <c r="D35" s="30"/>
      <c r="E35" s="30"/>
      <c r="F35" s="30"/>
      <c r="G35" s="29">
        <f>13.8+8+8</f>
        <v>29.8</v>
      </c>
      <c r="H35" s="29"/>
      <c r="I35" s="29"/>
      <c r="J35" s="29">
        <f>SUM(G35:I35)</f>
        <v>29.8</v>
      </c>
      <c r="K35" s="29" t="s">
        <v>81</v>
      </c>
    </row>
    <row r="36" spans="1:11" ht="50.25" customHeight="1">
      <c r="A36" s="34" t="s">
        <v>78</v>
      </c>
      <c r="B36" s="29"/>
      <c r="C36" s="30"/>
      <c r="D36" s="30"/>
      <c r="E36" s="30"/>
      <c r="F36" s="30"/>
      <c r="G36" s="29">
        <v>1963.78</v>
      </c>
      <c r="H36" s="29">
        <v>0</v>
      </c>
      <c r="I36" s="29">
        <v>0</v>
      </c>
      <c r="J36" s="29">
        <f t="shared" ref="J36:J45" si="1">SUM(G36:I36)</f>
        <v>1963.78</v>
      </c>
      <c r="K36" s="29" t="s">
        <v>82</v>
      </c>
    </row>
    <row r="37" spans="1:11" ht="50.25" customHeight="1">
      <c r="A37" s="15" t="s">
        <v>79</v>
      </c>
      <c r="B37" s="29"/>
      <c r="C37" s="30"/>
      <c r="D37" s="30"/>
      <c r="E37" s="30"/>
      <c r="F37" s="30"/>
      <c r="G37" s="29">
        <v>0</v>
      </c>
      <c r="H37" s="29">
        <v>0</v>
      </c>
      <c r="I37" s="29">
        <v>345.6</v>
      </c>
      <c r="J37" s="29">
        <f t="shared" si="1"/>
        <v>345.6</v>
      </c>
      <c r="K37" s="29" t="s">
        <v>83</v>
      </c>
    </row>
    <row r="38" spans="1:11" ht="50.25" customHeight="1">
      <c r="A38" s="34" t="s">
        <v>80</v>
      </c>
      <c r="B38" s="29"/>
      <c r="C38" s="30"/>
      <c r="D38" s="30"/>
      <c r="E38" s="30"/>
      <c r="F38" s="30"/>
      <c r="G38" s="29">
        <v>0</v>
      </c>
      <c r="H38" s="29">
        <v>139.69999999999999</v>
      </c>
      <c r="I38" s="29">
        <v>0</v>
      </c>
      <c r="J38" s="29">
        <f t="shared" si="1"/>
        <v>139.69999999999999</v>
      </c>
      <c r="K38" s="29" t="s">
        <v>84</v>
      </c>
    </row>
    <row r="39" spans="1:11" ht="50.25" customHeight="1">
      <c r="A39" s="34" t="s">
        <v>66</v>
      </c>
      <c r="B39" s="24" t="s">
        <v>85</v>
      </c>
      <c r="C39" s="30"/>
      <c r="D39" s="30"/>
      <c r="E39" s="30"/>
      <c r="F39" s="30"/>
      <c r="G39" s="29">
        <v>976.39499999999998</v>
      </c>
      <c r="H39" s="29">
        <v>0</v>
      </c>
      <c r="I39" s="29">
        <v>0</v>
      </c>
      <c r="J39" s="29">
        <f t="shared" si="1"/>
        <v>976.39499999999998</v>
      </c>
      <c r="K39" s="29" t="s">
        <v>82</v>
      </c>
    </row>
    <row r="40" spans="1:11" s="27" customFormat="1" ht="25.5" customHeight="1">
      <c r="A40" s="24" t="s">
        <v>86</v>
      </c>
      <c r="B40" s="24"/>
      <c r="C40" s="25"/>
      <c r="D40" s="25"/>
      <c r="E40" s="25"/>
      <c r="F40" s="25"/>
      <c r="G40" s="24">
        <f>SUM(G41:G45)</f>
        <v>1948</v>
      </c>
      <c r="H40" s="24">
        <f t="shared" ref="H40:I40" si="2">SUM(H41:H45)</f>
        <v>842</v>
      </c>
      <c r="I40" s="24">
        <f t="shared" si="2"/>
        <v>27</v>
      </c>
      <c r="J40" s="24"/>
      <c r="K40" s="24"/>
    </row>
    <row r="41" spans="1:11" ht="38.25" customHeight="1">
      <c r="A41" s="34" t="s">
        <v>87</v>
      </c>
      <c r="B41" s="29" t="s">
        <v>86</v>
      </c>
      <c r="C41" s="30"/>
      <c r="D41" s="30"/>
      <c r="E41" s="30"/>
      <c r="F41" s="30"/>
      <c r="G41" s="29">
        <v>100</v>
      </c>
      <c r="H41" s="29"/>
      <c r="I41" s="29"/>
      <c r="J41" s="29">
        <f t="shared" si="1"/>
        <v>100</v>
      </c>
      <c r="K41" s="29"/>
    </row>
    <row r="42" spans="1:11" ht="15" customHeight="1">
      <c r="A42" s="34" t="s">
        <v>88</v>
      </c>
      <c r="B42" s="29"/>
      <c r="C42" s="30"/>
      <c r="D42" s="30"/>
      <c r="E42" s="30"/>
      <c r="F42" s="30"/>
      <c r="G42" s="29">
        <v>1100</v>
      </c>
      <c r="H42" s="29"/>
      <c r="I42" s="29"/>
      <c r="J42" s="29">
        <f t="shared" si="1"/>
        <v>1100</v>
      </c>
      <c r="K42" s="29"/>
    </row>
    <row r="43" spans="1:11" ht="15" customHeight="1">
      <c r="A43" s="34" t="s">
        <v>89</v>
      </c>
      <c r="B43" s="29"/>
      <c r="C43" s="30"/>
      <c r="D43" s="30"/>
      <c r="E43" s="30"/>
      <c r="F43" s="30"/>
      <c r="G43" s="29">
        <v>300</v>
      </c>
      <c r="H43" s="29">
        <v>372</v>
      </c>
      <c r="I43" s="29"/>
      <c r="J43" s="29">
        <f t="shared" si="1"/>
        <v>672</v>
      </c>
      <c r="K43" s="29"/>
    </row>
    <row r="44" spans="1:11" ht="15" customHeight="1">
      <c r="A44" s="15" t="s">
        <v>67</v>
      </c>
      <c r="B44" s="29"/>
      <c r="C44" s="30"/>
      <c r="D44" s="30"/>
      <c r="E44" s="30"/>
      <c r="F44" s="30"/>
      <c r="G44" s="29">
        <v>28</v>
      </c>
      <c r="H44" s="29">
        <v>50</v>
      </c>
      <c r="I44" s="29">
        <v>27</v>
      </c>
      <c r="J44" s="29">
        <f t="shared" si="1"/>
        <v>105</v>
      </c>
      <c r="K44" s="29"/>
    </row>
    <row r="45" spans="1:11" ht="15" customHeight="1">
      <c r="A45" s="34" t="s">
        <v>90</v>
      </c>
      <c r="B45" s="29"/>
      <c r="C45" s="30"/>
      <c r="D45" s="30"/>
      <c r="E45" s="30"/>
      <c r="F45" s="30"/>
      <c r="G45" s="29">
        <v>420</v>
      </c>
      <c r="H45" s="29">
        <v>420</v>
      </c>
      <c r="I45" s="29"/>
      <c r="J45" s="29">
        <f t="shared" si="1"/>
        <v>840</v>
      </c>
      <c r="K45" s="29"/>
    </row>
    <row r="46" spans="1:11" s="27" customFormat="1" ht="15" customHeight="1">
      <c r="A46" s="24" t="s">
        <v>91</v>
      </c>
      <c r="B46" s="24"/>
      <c r="C46" s="25"/>
      <c r="D46" s="25"/>
      <c r="E46" s="25"/>
      <c r="F46" s="25"/>
      <c r="G46" s="24">
        <f>SUM(G47:G101)</f>
        <v>32736.57</v>
      </c>
      <c r="H46" s="24">
        <f>SUM(H47:H101)</f>
        <v>86836.540000000008</v>
      </c>
      <c r="I46" s="24">
        <f t="shared" ref="I46" si="3">SUM(I47:I101)</f>
        <v>59755.53300000001</v>
      </c>
      <c r="J46" s="24"/>
      <c r="K46" s="24"/>
    </row>
    <row r="47" spans="1:11" ht="19.5" customHeight="1">
      <c r="A47" s="37" t="s">
        <v>92</v>
      </c>
      <c r="B47" s="29"/>
      <c r="C47" s="30"/>
      <c r="D47" s="30"/>
      <c r="E47" s="30"/>
      <c r="F47" s="30"/>
      <c r="G47" s="29"/>
      <c r="H47" s="29">
        <v>6820.76</v>
      </c>
      <c r="I47" s="29"/>
      <c r="J47" s="29"/>
      <c r="K47" s="29"/>
    </row>
    <row r="48" spans="1:11" ht="33" customHeight="1">
      <c r="A48" s="35" t="s">
        <v>93</v>
      </c>
      <c r="B48" s="8"/>
      <c r="C48" s="30"/>
      <c r="D48" s="30"/>
      <c r="E48" s="30"/>
      <c r="F48" s="30"/>
      <c r="G48" s="29"/>
      <c r="H48" s="29">
        <v>9056.7999999999993</v>
      </c>
      <c r="I48" s="29"/>
      <c r="J48" s="29"/>
      <c r="K48" s="29"/>
    </row>
    <row r="49" spans="1:11" ht="33" customHeight="1">
      <c r="A49" s="35" t="s">
        <v>94</v>
      </c>
      <c r="B49" s="8"/>
      <c r="C49" s="30"/>
      <c r="D49" s="30"/>
      <c r="E49" s="30"/>
      <c r="F49" s="30"/>
      <c r="G49" s="29">
        <v>9056.7999999999993</v>
      </c>
      <c r="H49" s="29"/>
      <c r="I49" s="29"/>
      <c r="J49" s="29"/>
      <c r="K49" s="29"/>
    </row>
    <row r="50" spans="1:11" ht="33.75" customHeight="1">
      <c r="A50" s="35" t="s">
        <v>95</v>
      </c>
      <c r="B50" s="8"/>
      <c r="C50" s="30"/>
      <c r="D50" s="30"/>
      <c r="E50" s="30"/>
      <c r="F50" s="30"/>
      <c r="G50" s="29">
        <v>3806.54</v>
      </c>
      <c r="H50" s="29"/>
      <c r="I50" s="29"/>
      <c r="J50" s="29"/>
      <c r="K50" s="29"/>
    </row>
    <row r="51" spans="1:11">
      <c r="A51" s="35" t="s">
        <v>96</v>
      </c>
      <c r="B51" s="8"/>
      <c r="C51" s="30"/>
      <c r="D51" s="30"/>
      <c r="E51" s="30"/>
      <c r="F51" s="30"/>
      <c r="G51" s="29"/>
      <c r="H51" s="29">
        <v>4000</v>
      </c>
      <c r="I51" s="29"/>
      <c r="J51" s="29"/>
      <c r="K51" s="29"/>
    </row>
    <row r="52" spans="1:11" ht="31.5">
      <c r="A52" s="35" t="s">
        <v>97</v>
      </c>
      <c r="B52" s="8"/>
      <c r="C52" s="30"/>
      <c r="D52" s="30"/>
      <c r="E52" s="30"/>
      <c r="F52" s="30"/>
      <c r="G52" s="29"/>
      <c r="H52" s="29"/>
      <c r="I52" s="29">
        <v>3770</v>
      </c>
      <c r="J52" s="29"/>
      <c r="K52" s="29"/>
    </row>
    <row r="53" spans="1:11" ht="31.5">
      <c r="A53" s="35" t="s">
        <v>98</v>
      </c>
      <c r="B53" s="8"/>
      <c r="C53" s="30"/>
      <c r="D53" s="30"/>
      <c r="E53" s="30"/>
      <c r="F53" s="30"/>
      <c r="G53" s="29"/>
      <c r="H53" s="29">
        <v>7540</v>
      </c>
      <c r="I53" s="29"/>
      <c r="J53" s="29"/>
      <c r="K53" s="29"/>
    </row>
    <row r="54" spans="1:11" ht="31.5">
      <c r="A54" s="35" t="s">
        <v>99</v>
      </c>
      <c r="B54" s="8"/>
      <c r="C54" s="30"/>
      <c r="D54" s="30"/>
      <c r="E54" s="30"/>
      <c r="F54" s="30"/>
      <c r="G54" s="29"/>
      <c r="H54" s="29"/>
      <c r="I54" s="29">
        <v>3000</v>
      </c>
      <c r="J54" s="29"/>
      <c r="K54" s="29"/>
    </row>
    <row r="55" spans="1:11" ht="31.5">
      <c r="A55" s="35" t="s">
        <v>100</v>
      </c>
      <c r="B55" s="8"/>
      <c r="C55" s="30"/>
      <c r="D55" s="30"/>
      <c r="E55" s="30"/>
      <c r="F55" s="30"/>
      <c r="G55" s="29"/>
      <c r="H55" s="29">
        <v>7540</v>
      </c>
      <c r="I55" s="29"/>
      <c r="J55" s="29"/>
      <c r="K55" s="29"/>
    </row>
    <row r="56" spans="1:11" ht="31.5">
      <c r="A56" s="35" t="s">
        <v>101</v>
      </c>
      <c r="B56" s="8"/>
      <c r="C56" s="30"/>
      <c r="D56" s="30"/>
      <c r="E56" s="30"/>
      <c r="F56" s="30"/>
      <c r="G56" s="29"/>
      <c r="H56" s="29"/>
      <c r="I56" s="29">
        <v>7540</v>
      </c>
      <c r="J56" s="29"/>
      <c r="K56" s="29"/>
    </row>
    <row r="57" spans="1:11" ht="31.5">
      <c r="A57" s="35" t="s">
        <v>102</v>
      </c>
      <c r="B57" s="8"/>
      <c r="C57" s="30"/>
      <c r="D57" s="30"/>
      <c r="E57" s="30"/>
      <c r="F57" s="30"/>
      <c r="G57" s="29">
        <v>7540</v>
      </c>
      <c r="H57" s="29"/>
      <c r="I57" s="29"/>
      <c r="J57" s="29"/>
      <c r="K57" s="29"/>
    </row>
    <row r="58" spans="1:11" ht="31.5">
      <c r="A58" s="35" t="s">
        <v>103</v>
      </c>
      <c r="B58" s="8"/>
      <c r="C58" s="30"/>
      <c r="D58" s="30"/>
      <c r="E58" s="30"/>
      <c r="F58" s="30"/>
      <c r="G58" s="29"/>
      <c r="H58" s="29"/>
      <c r="I58" s="29">
        <v>4006.04</v>
      </c>
      <c r="J58" s="29"/>
      <c r="K58" s="29"/>
    </row>
    <row r="59" spans="1:11" ht="31.5">
      <c r="A59" s="35" t="s">
        <v>104</v>
      </c>
      <c r="B59" s="8"/>
      <c r="C59" s="30"/>
      <c r="D59" s="30"/>
      <c r="E59" s="30"/>
      <c r="F59" s="30"/>
      <c r="G59" s="29"/>
      <c r="H59" s="29">
        <v>7540</v>
      </c>
      <c r="I59" s="29"/>
      <c r="J59" s="29"/>
      <c r="K59" s="29"/>
    </row>
    <row r="60" spans="1:11" ht="31.5">
      <c r="A60" s="35" t="s">
        <v>105</v>
      </c>
      <c r="B60" s="8"/>
      <c r="C60" s="30"/>
      <c r="D60" s="30"/>
      <c r="E60" s="30"/>
      <c r="F60" s="30"/>
      <c r="G60" s="29"/>
      <c r="H60" s="29"/>
      <c r="I60" s="29">
        <v>4006.04</v>
      </c>
      <c r="J60" s="29"/>
      <c r="K60" s="29"/>
    </row>
    <row r="61" spans="1:11" ht="31.5">
      <c r="A61" s="35" t="s">
        <v>106</v>
      </c>
      <c r="B61" s="8"/>
      <c r="C61" s="30"/>
      <c r="D61" s="30"/>
      <c r="E61" s="30"/>
      <c r="F61" s="30"/>
      <c r="G61" s="29"/>
      <c r="H61" s="29">
        <v>4006.04</v>
      </c>
      <c r="I61" s="29"/>
      <c r="J61" s="29"/>
      <c r="K61" s="29"/>
    </row>
    <row r="62" spans="1:11" ht="31.5">
      <c r="A62" s="35" t="s">
        <v>107</v>
      </c>
      <c r="B62" s="8"/>
      <c r="C62" s="30"/>
      <c r="D62" s="30"/>
      <c r="E62" s="30"/>
      <c r="F62" s="30"/>
      <c r="G62" s="29"/>
      <c r="H62" s="29"/>
      <c r="I62" s="29">
        <v>4006.04</v>
      </c>
      <c r="J62" s="29"/>
      <c r="K62" s="29"/>
    </row>
    <row r="63" spans="1:11" ht="31.5">
      <c r="A63" s="35" t="s">
        <v>108</v>
      </c>
      <c r="B63" s="8"/>
      <c r="C63" s="30"/>
      <c r="D63" s="30"/>
      <c r="E63" s="30"/>
      <c r="F63" s="30"/>
      <c r="G63" s="29"/>
      <c r="H63" s="29"/>
      <c r="I63" s="29">
        <v>4006.04</v>
      </c>
      <c r="J63" s="29"/>
      <c r="K63" s="29"/>
    </row>
    <row r="64" spans="1:11">
      <c r="A64" s="35" t="s">
        <v>109</v>
      </c>
      <c r="B64" s="8"/>
      <c r="C64" s="30"/>
      <c r="D64" s="30"/>
      <c r="E64" s="30"/>
      <c r="F64" s="30"/>
      <c r="G64" s="29"/>
      <c r="H64" s="29">
        <v>7941.34</v>
      </c>
      <c r="I64" s="29"/>
      <c r="J64" s="29"/>
      <c r="K64" s="29"/>
    </row>
    <row r="65" spans="1:11">
      <c r="A65" s="35" t="s">
        <v>110</v>
      </c>
      <c r="B65" s="8"/>
      <c r="C65" s="30"/>
      <c r="D65" s="30"/>
      <c r="E65" s="30"/>
      <c r="F65" s="30"/>
      <c r="G65" s="29">
        <v>10291</v>
      </c>
      <c r="H65" s="29"/>
      <c r="I65" s="29"/>
      <c r="J65" s="29"/>
      <c r="K65" s="29"/>
    </row>
    <row r="66" spans="1:11">
      <c r="A66" s="35" t="s">
        <v>111</v>
      </c>
      <c r="B66" s="8"/>
      <c r="C66" s="30"/>
      <c r="D66" s="30"/>
      <c r="E66" s="30"/>
      <c r="F66" s="30"/>
      <c r="G66" s="29"/>
      <c r="H66" s="29">
        <v>1024.74</v>
      </c>
      <c r="I66" s="29"/>
      <c r="J66" s="29"/>
      <c r="K66" s="29"/>
    </row>
    <row r="67" spans="1:11">
      <c r="A67" s="35" t="s">
        <v>112</v>
      </c>
      <c r="B67" s="8"/>
      <c r="C67" s="30"/>
      <c r="D67" s="30"/>
      <c r="E67" s="30"/>
      <c r="F67" s="30"/>
      <c r="G67" s="29"/>
      <c r="H67" s="29">
        <v>6530.86</v>
      </c>
      <c r="I67" s="29"/>
      <c r="J67" s="29"/>
      <c r="K67" s="29"/>
    </row>
    <row r="68" spans="1:11">
      <c r="A68" s="35" t="s">
        <v>113</v>
      </c>
      <c r="B68" s="8"/>
      <c r="C68" s="30"/>
      <c r="D68" s="30"/>
      <c r="E68" s="30"/>
      <c r="F68" s="30"/>
      <c r="G68" s="29"/>
      <c r="H68" s="29"/>
      <c r="I68" s="29">
        <v>9483.2900000000009</v>
      </c>
      <c r="J68" s="29"/>
      <c r="K68" s="29"/>
    </row>
    <row r="69" spans="1:11">
      <c r="A69" s="35" t="s">
        <v>114</v>
      </c>
      <c r="B69" s="8"/>
      <c r="C69" s="30"/>
      <c r="D69" s="30"/>
      <c r="E69" s="30"/>
      <c r="F69" s="30"/>
      <c r="G69" s="29"/>
      <c r="H69" s="29"/>
      <c r="I69" s="29">
        <v>3227.3</v>
      </c>
      <c r="J69" s="29"/>
      <c r="K69" s="29"/>
    </row>
    <row r="70" spans="1:11">
      <c r="A70" s="35" t="s">
        <v>115</v>
      </c>
      <c r="B70" s="8"/>
      <c r="C70" s="30"/>
      <c r="D70" s="30"/>
      <c r="E70" s="30"/>
      <c r="F70" s="30"/>
      <c r="G70" s="29"/>
      <c r="H70" s="29">
        <v>9287.69</v>
      </c>
      <c r="I70" s="29"/>
      <c r="J70" s="29"/>
      <c r="K70" s="29"/>
    </row>
    <row r="71" spans="1:11">
      <c r="A71" s="35" t="s">
        <v>116</v>
      </c>
      <c r="B71" s="8"/>
      <c r="C71" s="30"/>
      <c r="D71" s="30"/>
      <c r="E71" s="30"/>
      <c r="F71" s="30"/>
      <c r="G71" s="29"/>
      <c r="H71" s="29"/>
      <c r="I71" s="29">
        <v>2072.11</v>
      </c>
      <c r="J71" s="29"/>
      <c r="K71" s="29"/>
    </row>
    <row r="72" spans="1:11">
      <c r="A72" s="35" t="s">
        <v>117</v>
      </c>
      <c r="B72" s="8"/>
      <c r="C72" s="30"/>
      <c r="D72" s="30"/>
      <c r="E72" s="30"/>
      <c r="F72" s="30"/>
      <c r="G72" s="29"/>
      <c r="H72" s="29"/>
      <c r="I72" s="29">
        <v>2639.01</v>
      </c>
      <c r="J72" s="29"/>
      <c r="K72" s="29"/>
    </row>
    <row r="73" spans="1:11">
      <c r="A73" s="35" t="s">
        <v>118</v>
      </c>
      <c r="B73" s="8"/>
      <c r="C73" s="30"/>
      <c r="D73" s="30"/>
      <c r="E73" s="30"/>
      <c r="F73" s="30"/>
      <c r="G73" s="29"/>
      <c r="H73" s="29">
        <v>3553.67</v>
      </c>
      <c r="I73" s="29"/>
      <c r="J73" s="29"/>
      <c r="K73" s="29"/>
    </row>
    <row r="74" spans="1:11">
      <c r="A74" s="35" t="s">
        <v>119</v>
      </c>
      <c r="B74" s="8"/>
      <c r="C74" s="30"/>
      <c r="D74" s="30"/>
      <c r="E74" s="30"/>
      <c r="F74" s="30"/>
      <c r="G74" s="29"/>
      <c r="H74" s="29">
        <v>3329.68</v>
      </c>
      <c r="I74" s="29"/>
      <c r="J74" s="29"/>
      <c r="K74" s="29"/>
    </row>
    <row r="75" spans="1:11">
      <c r="A75" s="35" t="s">
        <v>120</v>
      </c>
      <c r="B75" s="8"/>
      <c r="C75" s="30"/>
      <c r="D75" s="30"/>
      <c r="E75" s="30"/>
      <c r="F75" s="30"/>
      <c r="G75" s="29"/>
      <c r="H75" s="29"/>
      <c r="I75" s="29">
        <v>3156.77</v>
      </c>
      <c r="J75" s="29"/>
      <c r="K75" s="29"/>
    </row>
    <row r="76" spans="1:11" ht="31.5">
      <c r="A76" s="35" t="s">
        <v>121</v>
      </c>
      <c r="B76" s="8"/>
      <c r="C76" s="30"/>
      <c r="D76" s="30"/>
      <c r="E76" s="30"/>
      <c r="F76" s="30"/>
      <c r="G76" s="29"/>
      <c r="H76" s="29">
        <v>3553.66</v>
      </c>
      <c r="I76" s="29"/>
      <c r="J76" s="29"/>
      <c r="K76" s="29"/>
    </row>
    <row r="77" spans="1:11">
      <c r="A77" s="35" t="s">
        <v>122</v>
      </c>
      <c r="B77" s="8"/>
      <c r="C77" s="30"/>
      <c r="D77" s="30"/>
      <c r="E77" s="30"/>
      <c r="F77" s="30"/>
      <c r="G77" s="29"/>
      <c r="H77" s="29"/>
      <c r="I77" s="29">
        <v>3175.5</v>
      </c>
      <c r="J77" s="29"/>
      <c r="K77" s="29"/>
    </row>
    <row r="78" spans="1:11">
      <c r="A78" s="35" t="s">
        <v>123</v>
      </c>
      <c r="B78" s="8"/>
      <c r="C78" s="30"/>
      <c r="D78" s="30"/>
      <c r="E78" s="30"/>
      <c r="F78" s="30"/>
      <c r="G78" s="29"/>
      <c r="H78" s="29"/>
      <c r="I78" s="29">
        <v>3231.99</v>
      </c>
      <c r="J78" s="29"/>
      <c r="K78" s="29"/>
    </row>
    <row r="79" spans="1:11">
      <c r="A79" s="35" t="s">
        <v>124</v>
      </c>
      <c r="B79" s="8"/>
      <c r="C79" s="30"/>
      <c r="D79" s="30"/>
      <c r="E79" s="30"/>
      <c r="F79" s="30"/>
      <c r="G79" s="29"/>
      <c r="H79" s="29">
        <v>2558.96</v>
      </c>
      <c r="I79" s="29"/>
      <c r="J79" s="29"/>
      <c r="K79" s="29"/>
    </row>
    <row r="80" spans="1:11" ht="31.5">
      <c r="A80" s="35" t="s">
        <v>125</v>
      </c>
      <c r="B80" s="8"/>
      <c r="C80" s="30"/>
      <c r="D80" s="30"/>
      <c r="E80" s="30"/>
      <c r="F80" s="30"/>
      <c r="G80" s="29"/>
      <c r="H80" s="29">
        <v>265.49</v>
      </c>
      <c r="I80" s="29"/>
      <c r="J80" s="29"/>
      <c r="K80" s="29"/>
    </row>
    <row r="81" spans="1:11" ht="31.5">
      <c r="A81" s="35" t="s">
        <v>126</v>
      </c>
      <c r="B81" s="8"/>
      <c r="C81" s="30"/>
      <c r="D81" s="30"/>
      <c r="E81" s="30"/>
      <c r="F81" s="30"/>
      <c r="G81" s="29"/>
      <c r="H81" s="29"/>
      <c r="I81" s="29">
        <v>504.8</v>
      </c>
      <c r="J81" s="29"/>
      <c r="K81" s="29"/>
    </row>
    <row r="82" spans="1:11" ht="31.5">
      <c r="A82" s="35" t="s">
        <v>127</v>
      </c>
      <c r="B82" s="8"/>
      <c r="C82" s="30"/>
      <c r="D82" s="30"/>
      <c r="E82" s="30"/>
      <c r="F82" s="30"/>
      <c r="G82" s="29"/>
      <c r="H82" s="29">
        <v>398.44</v>
      </c>
      <c r="I82" s="29"/>
      <c r="J82" s="29"/>
      <c r="K82" s="29"/>
    </row>
    <row r="83" spans="1:11" ht="31.5">
      <c r="A83" s="35" t="s">
        <v>128</v>
      </c>
      <c r="B83" s="8"/>
      <c r="C83" s="30"/>
      <c r="D83" s="30"/>
      <c r="E83" s="30"/>
      <c r="F83" s="30"/>
      <c r="G83" s="29"/>
      <c r="H83" s="29">
        <v>276.58</v>
      </c>
      <c r="I83" s="29"/>
      <c r="J83" s="29"/>
      <c r="K83" s="29"/>
    </row>
    <row r="84" spans="1:11" ht="31.5">
      <c r="A84" s="35" t="s">
        <v>129</v>
      </c>
      <c r="B84" s="8"/>
      <c r="C84" s="30"/>
      <c r="D84" s="30"/>
      <c r="E84" s="30"/>
      <c r="F84" s="30"/>
      <c r="G84" s="29">
        <v>292.23</v>
      </c>
      <c r="H84" s="29"/>
      <c r="I84" s="29"/>
      <c r="J84" s="29"/>
      <c r="K84" s="29"/>
    </row>
    <row r="85" spans="1:11" ht="31.5">
      <c r="A85" s="35" t="s">
        <v>130</v>
      </c>
      <c r="B85" s="8"/>
      <c r="C85" s="30"/>
      <c r="D85" s="30"/>
      <c r="E85" s="30"/>
      <c r="F85" s="30"/>
      <c r="G85" s="29"/>
      <c r="H85" s="29">
        <v>237.57</v>
      </c>
      <c r="I85" s="29"/>
      <c r="J85" s="29"/>
      <c r="K85" s="29"/>
    </row>
    <row r="86" spans="1:11" ht="31.5">
      <c r="A86" s="35" t="s">
        <v>131</v>
      </c>
      <c r="B86" s="8"/>
      <c r="C86" s="30"/>
      <c r="D86" s="30"/>
      <c r="E86" s="30"/>
      <c r="F86" s="30"/>
      <c r="G86" s="29"/>
      <c r="H86" s="29"/>
      <c r="I86" s="29">
        <v>316.3</v>
      </c>
      <c r="J86" s="29"/>
      <c r="K86" s="29"/>
    </row>
    <row r="87" spans="1:11" ht="32.25" thickBot="1">
      <c r="A87" s="35" t="s">
        <v>132</v>
      </c>
      <c r="B87" s="8"/>
      <c r="C87" s="30"/>
      <c r="D87" s="30"/>
      <c r="E87" s="30"/>
      <c r="F87" s="30"/>
      <c r="G87" s="29"/>
      <c r="H87" s="29">
        <v>539.9</v>
      </c>
      <c r="I87" s="29"/>
      <c r="J87" s="29"/>
      <c r="K87" s="29"/>
    </row>
    <row r="88" spans="1:11" ht="32.25" thickBot="1">
      <c r="A88" s="36" t="s">
        <v>146</v>
      </c>
      <c r="B88" s="8"/>
      <c r="C88" s="30"/>
      <c r="D88" s="30"/>
      <c r="E88" s="30"/>
      <c r="F88" s="30"/>
      <c r="G88" s="29"/>
      <c r="H88" s="29"/>
      <c r="I88" s="29">
        <v>193.3</v>
      </c>
      <c r="J88" s="29"/>
      <c r="K88" s="29"/>
    </row>
    <row r="89" spans="1:11" ht="31.5">
      <c r="A89" s="35" t="s">
        <v>133</v>
      </c>
      <c r="B89" s="8"/>
      <c r="C89" s="30"/>
      <c r="D89" s="30"/>
      <c r="E89" s="30"/>
      <c r="F89" s="30"/>
      <c r="G89" s="29"/>
      <c r="H89" s="29"/>
      <c r="I89" s="29">
        <v>338.94299999999998</v>
      </c>
      <c r="J89" s="29"/>
      <c r="K89" s="29"/>
    </row>
    <row r="90" spans="1:11" ht="31.5">
      <c r="A90" s="35" t="s">
        <v>134</v>
      </c>
      <c r="B90" s="8"/>
      <c r="C90" s="30"/>
      <c r="D90" s="30"/>
      <c r="E90" s="30"/>
      <c r="F90" s="30"/>
      <c r="G90" s="29"/>
      <c r="H90" s="29">
        <v>184.35</v>
      </c>
      <c r="I90" s="29"/>
      <c r="J90" s="29"/>
      <c r="K90" s="29"/>
    </row>
    <row r="91" spans="1:11" ht="31.5">
      <c r="A91" s="35" t="s">
        <v>135</v>
      </c>
      <c r="B91" s="8"/>
      <c r="C91" s="30"/>
      <c r="D91" s="30"/>
      <c r="E91" s="30"/>
      <c r="F91" s="30"/>
      <c r="G91" s="29"/>
      <c r="H91" s="29"/>
      <c r="I91" s="29">
        <v>253.43</v>
      </c>
      <c r="J91" s="29"/>
      <c r="K91" s="29"/>
    </row>
    <row r="92" spans="1:11" ht="52.5" customHeight="1">
      <c r="A92" s="35" t="s">
        <v>136</v>
      </c>
      <c r="B92" s="8"/>
      <c r="C92" s="30"/>
      <c r="D92" s="30"/>
      <c r="E92" s="30"/>
      <c r="F92" s="30"/>
      <c r="G92" s="29"/>
      <c r="H92" s="29"/>
      <c r="I92" s="29">
        <v>308.77</v>
      </c>
      <c r="J92" s="29"/>
      <c r="K92" s="29"/>
    </row>
    <row r="93" spans="1:11" ht="31.5">
      <c r="A93" s="35" t="s">
        <v>137</v>
      </c>
      <c r="B93" s="8"/>
      <c r="C93" s="30"/>
      <c r="D93" s="30"/>
      <c r="E93" s="30"/>
      <c r="F93" s="30"/>
      <c r="G93" s="29"/>
      <c r="H93" s="29"/>
      <c r="I93" s="29">
        <v>334.96</v>
      </c>
      <c r="J93" s="29"/>
      <c r="K93" s="29"/>
    </row>
    <row r="94" spans="1:11" ht="31.5">
      <c r="A94" s="35" t="s">
        <v>138</v>
      </c>
      <c r="B94" s="8"/>
      <c r="C94" s="30"/>
      <c r="D94" s="30"/>
      <c r="E94" s="30"/>
      <c r="F94" s="30"/>
      <c r="G94" s="29"/>
      <c r="H94" s="29">
        <v>243.11</v>
      </c>
      <c r="I94" s="29"/>
      <c r="J94" s="29"/>
      <c r="K94" s="29"/>
    </row>
    <row r="95" spans="1:11" ht="31.5">
      <c r="A95" s="35" t="s">
        <v>139</v>
      </c>
      <c r="B95" s="8"/>
      <c r="C95" s="30"/>
      <c r="D95" s="30"/>
      <c r="E95" s="30"/>
      <c r="F95" s="30"/>
      <c r="G95" s="29"/>
      <c r="H95" s="29"/>
      <c r="I95" s="29">
        <v>184.9</v>
      </c>
      <c r="J95" s="29"/>
      <c r="K95" s="29"/>
    </row>
    <row r="96" spans="1:11" ht="31.5">
      <c r="A96" s="35" t="s">
        <v>140</v>
      </c>
      <c r="B96" s="8"/>
      <c r="C96" s="30"/>
      <c r="D96" s="30"/>
      <c r="E96" s="30"/>
      <c r="F96" s="30"/>
      <c r="G96" s="29"/>
      <c r="H96" s="29">
        <v>406.9</v>
      </c>
      <c r="I96" s="29"/>
      <c r="J96" s="29"/>
      <c r="K96" s="29"/>
    </row>
    <row r="97" spans="1:11" ht="31.5">
      <c r="A97" s="35" t="s">
        <v>141</v>
      </c>
      <c r="B97" s="8"/>
      <c r="C97" s="30"/>
      <c r="D97" s="30"/>
      <c r="E97" s="30"/>
      <c r="F97" s="30"/>
      <c r="G97" s="23">
        <v>350</v>
      </c>
      <c r="H97" s="23"/>
      <c r="I97" s="23"/>
      <c r="J97" s="29"/>
      <c r="K97" s="29"/>
    </row>
    <row r="98" spans="1:11" ht="31.5">
      <c r="A98" s="35" t="s">
        <v>142</v>
      </c>
      <c r="B98" s="8"/>
      <c r="C98" s="30"/>
      <c r="D98" s="30"/>
      <c r="E98" s="30"/>
      <c r="F98" s="30"/>
      <c r="G98" s="18">
        <v>350</v>
      </c>
      <c r="H98" s="18"/>
      <c r="I98" s="18"/>
      <c r="J98" s="18"/>
      <c r="K98" s="29"/>
    </row>
    <row r="99" spans="1:11" ht="31.5">
      <c r="A99" s="35" t="s">
        <v>143</v>
      </c>
      <c r="B99" s="31"/>
      <c r="C99" s="30"/>
      <c r="D99" s="30"/>
      <c r="E99" s="30"/>
      <c r="F99" s="30"/>
      <c r="G99" s="18">
        <v>350</v>
      </c>
      <c r="H99" s="18"/>
      <c r="I99" s="18"/>
      <c r="J99" s="18"/>
      <c r="K99" s="29"/>
    </row>
    <row r="100" spans="1:11" ht="31.5">
      <c r="A100" s="35" t="s">
        <v>144</v>
      </c>
      <c r="B100" s="31"/>
      <c r="C100" s="30"/>
      <c r="D100" s="30"/>
      <c r="E100" s="30"/>
      <c r="F100" s="30"/>
      <c r="G100" s="18">
        <v>350</v>
      </c>
      <c r="H100" s="18"/>
      <c r="I100" s="18"/>
      <c r="J100" s="18"/>
      <c r="K100" s="29"/>
    </row>
    <row r="101" spans="1:11" ht="31.5">
      <c r="A101" s="35" t="s">
        <v>145</v>
      </c>
      <c r="B101" s="63" t="s">
        <v>46</v>
      </c>
      <c r="C101" s="30"/>
      <c r="D101" s="30"/>
      <c r="E101" s="30"/>
      <c r="F101" s="30"/>
      <c r="G101" s="29">
        <v>350</v>
      </c>
      <c r="H101" s="29"/>
      <c r="I101" s="29"/>
      <c r="J101" s="18"/>
      <c r="K101" s="29"/>
    </row>
    <row r="102" spans="1:11" ht="31.5">
      <c r="A102" s="32" t="s">
        <v>29</v>
      </c>
      <c r="B102" s="64"/>
      <c r="C102" s="30"/>
      <c r="D102" s="30"/>
      <c r="E102" s="30"/>
      <c r="F102" s="30"/>
      <c r="G102" s="29"/>
      <c r="H102" s="29"/>
      <c r="I102" s="29"/>
      <c r="J102" s="18"/>
      <c r="K102" s="29"/>
    </row>
    <row r="103" spans="1:11" ht="31.5">
      <c r="A103" s="10" t="s">
        <v>31</v>
      </c>
      <c r="B103" s="64"/>
      <c r="C103" s="30"/>
      <c r="D103" s="30"/>
      <c r="E103" s="30"/>
      <c r="F103" s="30"/>
      <c r="G103" s="47">
        <v>1556.4</v>
      </c>
      <c r="H103" s="47"/>
      <c r="I103" s="47"/>
      <c r="J103" s="18"/>
      <c r="K103" s="29"/>
    </row>
    <row r="104" spans="1:11" ht="31.5">
      <c r="A104" s="10" t="s">
        <v>32</v>
      </c>
      <c r="B104" s="65"/>
      <c r="C104" s="30"/>
      <c r="D104" s="30"/>
      <c r="E104" s="30"/>
      <c r="F104" s="30"/>
      <c r="G104" s="47">
        <v>2949.6</v>
      </c>
      <c r="H104" s="47"/>
      <c r="I104" s="47"/>
      <c r="J104" s="18"/>
      <c r="K104" s="29"/>
    </row>
    <row r="105" spans="1:11" ht="31.5">
      <c r="A105" s="10" t="s">
        <v>33</v>
      </c>
      <c r="B105" s="62"/>
      <c r="C105" s="30"/>
      <c r="D105" s="30"/>
      <c r="E105" s="30"/>
      <c r="F105" s="30"/>
      <c r="G105" s="18"/>
      <c r="H105" s="18">
        <v>1642.7</v>
      </c>
      <c r="I105" s="18"/>
      <c r="J105" s="18"/>
      <c r="K105" s="29"/>
    </row>
    <row r="106" spans="1:11" ht="31.5">
      <c r="A106" s="10" t="s">
        <v>34</v>
      </c>
      <c r="B106" s="16"/>
      <c r="C106" s="30"/>
      <c r="D106" s="30"/>
      <c r="E106" s="30"/>
      <c r="F106" s="30"/>
      <c r="G106" s="18"/>
      <c r="H106" s="47">
        <v>1464.02</v>
      </c>
      <c r="I106" s="47"/>
      <c r="J106" s="18"/>
      <c r="K106" s="29"/>
    </row>
    <row r="107" spans="1:11" ht="47.25">
      <c r="A107" s="10" t="s">
        <v>35</v>
      </c>
      <c r="B107" s="16"/>
      <c r="C107" s="30"/>
      <c r="D107" s="30"/>
      <c r="E107" s="30"/>
      <c r="F107" s="30"/>
      <c r="G107" s="18"/>
      <c r="H107" s="47" t="s">
        <v>53</v>
      </c>
      <c r="I107" s="47">
        <v>1691.83</v>
      </c>
      <c r="J107" s="18"/>
      <c r="K107" s="29"/>
    </row>
    <row r="108" spans="1:11" ht="28.5">
      <c r="A108" s="9" t="s">
        <v>36</v>
      </c>
      <c r="B108" s="8"/>
      <c r="C108" s="30"/>
      <c r="D108" s="30"/>
      <c r="E108" s="30"/>
      <c r="F108" s="30"/>
      <c r="G108" s="19"/>
      <c r="H108" s="47" t="s">
        <v>53</v>
      </c>
      <c r="I108" s="47">
        <v>1074.51</v>
      </c>
      <c r="J108" s="19"/>
      <c r="K108" s="29"/>
    </row>
    <row r="109" spans="1:11" ht="31.5">
      <c r="A109" s="17" t="s">
        <v>30</v>
      </c>
      <c r="B109" s="8" t="s">
        <v>46</v>
      </c>
      <c r="C109" s="30"/>
      <c r="D109" s="30"/>
      <c r="E109" s="30"/>
      <c r="F109" s="30"/>
      <c r="G109" s="18">
        <v>2520</v>
      </c>
      <c r="H109" s="18">
        <v>2540</v>
      </c>
      <c r="I109" s="18">
        <v>2540</v>
      </c>
      <c r="J109" s="29"/>
      <c r="K109" s="29"/>
    </row>
    <row r="110" spans="1:11">
      <c r="A110" s="6" t="s">
        <v>51</v>
      </c>
      <c r="B110" s="29"/>
      <c r="C110" s="30"/>
      <c r="D110" s="30"/>
      <c r="E110" s="30"/>
      <c r="F110" s="30"/>
      <c r="G110" s="18">
        <v>250</v>
      </c>
      <c r="H110" s="47" t="s">
        <v>53</v>
      </c>
      <c r="I110" s="47" t="s">
        <v>53</v>
      </c>
      <c r="J110" s="29"/>
      <c r="K110" s="29"/>
    </row>
    <row r="111" spans="1:11">
      <c r="A111" s="6" t="s">
        <v>52</v>
      </c>
      <c r="B111" s="29"/>
      <c r="C111" s="30"/>
      <c r="D111" s="30"/>
      <c r="E111" s="30"/>
      <c r="F111" s="30"/>
      <c r="G111" s="18">
        <v>60</v>
      </c>
      <c r="H111" s="47" t="s">
        <v>53</v>
      </c>
      <c r="I111" s="47" t="s">
        <v>53</v>
      </c>
      <c r="J111" s="29"/>
      <c r="K111" s="29"/>
    </row>
    <row r="112" spans="1:11" ht="31.5">
      <c r="A112" s="12" t="s">
        <v>37</v>
      </c>
      <c r="B112" s="29"/>
      <c r="C112" s="30"/>
      <c r="D112" s="30"/>
      <c r="E112" s="30"/>
      <c r="F112" s="30"/>
      <c r="G112" s="18"/>
      <c r="H112" s="29"/>
      <c r="I112" s="29"/>
      <c r="J112" s="29"/>
      <c r="K112" s="29"/>
    </row>
    <row r="113" spans="1:11" ht="31.5">
      <c r="A113" s="10" t="s">
        <v>54</v>
      </c>
      <c r="B113" s="8" t="s">
        <v>46</v>
      </c>
      <c r="C113" s="30"/>
      <c r="D113" s="30"/>
      <c r="E113" s="30"/>
      <c r="F113" s="30"/>
      <c r="G113" s="18">
        <v>551.8883714631221</v>
      </c>
      <c r="H113" s="29"/>
      <c r="I113" s="29"/>
      <c r="J113" s="29"/>
      <c r="K113" s="29"/>
    </row>
    <row r="114" spans="1:11">
      <c r="A114" s="13" t="s">
        <v>38</v>
      </c>
      <c r="B114" s="29"/>
      <c r="C114" s="30"/>
      <c r="D114" s="30"/>
      <c r="E114" s="30"/>
      <c r="F114" s="30"/>
      <c r="G114" s="18">
        <v>350.61114945176161</v>
      </c>
      <c r="H114" s="29"/>
      <c r="I114" s="29"/>
      <c r="J114" s="29"/>
      <c r="K114" s="29"/>
    </row>
    <row r="115" spans="1:11">
      <c r="A115" s="13" t="s">
        <v>39</v>
      </c>
      <c r="B115" s="29"/>
      <c r="C115" s="30"/>
      <c r="D115" s="30"/>
      <c r="E115" s="30"/>
      <c r="F115" s="30"/>
      <c r="G115" s="18">
        <v>183.96598084368358</v>
      </c>
      <c r="H115" s="29"/>
      <c r="I115" s="29"/>
      <c r="J115" s="29"/>
      <c r="K115" s="29"/>
    </row>
    <row r="116" spans="1:11">
      <c r="A116" s="10" t="s">
        <v>40</v>
      </c>
      <c r="B116" s="29"/>
      <c r="C116" s="30"/>
      <c r="D116" s="30"/>
      <c r="E116" s="30"/>
      <c r="F116" s="30"/>
      <c r="G116" s="18">
        <v>17.311241167676993</v>
      </c>
      <c r="H116" s="29"/>
      <c r="I116" s="29"/>
      <c r="J116" s="29"/>
      <c r="K116" s="29"/>
    </row>
    <row r="117" spans="1:11" ht="31.5">
      <c r="A117" s="10" t="s">
        <v>74</v>
      </c>
      <c r="B117" s="8"/>
      <c r="C117" s="30"/>
      <c r="D117" s="30"/>
      <c r="E117" s="30"/>
      <c r="F117" s="30"/>
      <c r="G117" s="19">
        <v>1320.25</v>
      </c>
      <c r="H117" s="29"/>
      <c r="I117" s="29"/>
      <c r="J117" s="29"/>
      <c r="K117" s="29"/>
    </row>
    <row r="118" spans="1:11">
      <c r="A118" s="14" t="s">
        <v>41</v>
      </c>
      <c r="B118" s="8" t="s">
        <v>46</v>
      </c>
      <c r="C118" s="30"/>
      <c r="D118" s="30"/>
      <c r="E118" s="30"/>
      <c r="F118" s="30"/>
      <c r="G118" s="19">
        <v>495.55</v>
      </c>
      <c r="H118" s="18"/>
      <c r="I118" s="18"/>
      <c r="J118" s="18"/>
      <c r="K118" s="29"/>
    </row>
    <row r="119" spans="1:11">
      <c r="A119" s="13" t="s">
        <v>39</v>
      </c>
      <c r="B119" s="8"/>
      <c r="C119" s="30"/>
      <c r="D119" s="30"/>
      <c r="E119" s="30"/>
      <c r="F119" s="30"/>
      <c r="G119" s="19">
        <v>421.5</v>
      </c>
      <c r="H119" s="29"/>
      <c r="I119" s="29"/>
      <c r="J119" s="29"/>
      <c r="K119" s="29"/>
    </row>
    <row r="120" spans="1:11">
      <c r="A120" s="10" t="s">
        <v>40</v>
      </c>
      <c r="B120" s="8"/>
      <c r="C120" s="30"/>
      <c r="D120" s="30"/>
      <c r="E120" s="30"/>
      <c r="F120" s="30"/>
      <c r="G120" s="19">
        <v>403.2</v>
      </c>
      <c r="H120" s="29"/>
      <c r="I120" s="29"/>
      <c r="J120" s="29"/>
      <c r="K120" s="29"/>
    </row>
    <row r="121" spans="1:11">
      <c r="A121" s="12" t="s">
        <v>42</v>
      </c>
      <c r="B121" s="44"/>
      <c r="C121" s="50"/>
      <c r="D121" s="50"/>
      <c r="E121" s="50"/>
      <c r="F121" s="50"/>
      <c r="G121" s="43"/>
      <c r="H121" s="43"/>
      <c r="I121" s="43"/>
      <c r="J121" s="43"/>
      <c r="K121" s="43"/>
    </row>
    <row r="122" spans="1:11">
      <c r="A122" s="10" t="s">
        <v>43</v>
      </c>
      <c r="G122" s="47"/>
      <c r="H122" s="47"/>
      <c r="I122" s="47"/>
      <c r="J122" s="47"/>
      <c r="K122" s="47"/>
    </row>
    <row r="123" spans="1:11">
      <c r="A123" s="10" t="s">
        <v>44</v>
      </c>
      <c r="G123" s="47"/>
      <c r="H123" s="47"/>
      <c r="I123" s="47"/>
      <c r="J123" s="47"/>
      <c r="K123" s="47"/>
    </row>
    <row r="124" spans="1:11">
      <c r="A124" s="10" t="s">
        <v>45</v>
      </c>
      <c r="G124" s="47"/>
      <c r="H124" s="47"/>
      <c r="I124" s="47"/>
      <c r="J124" s="47"/>
      <c r="K124" s="47"/>
    </row>
  </sheetData>
  <mergeCells count="10">
    <mergeCell ref="A8:K8"/>
    <mergeCell ref="B101:B105"/>
    <mergeCell ref="J1:K1"/>
    <mergeCell ref="J2:K2"/>
    <mergeCell ref="A4:K4"/>
    <mergeCell ref="A6:A7"/>
    <mergeCell ref="B6:B7"/>
    <mergeCell ref="C6:F6"/>
    <mergeCell ref="G6:J6"/>
    <mergeCell ref="K6:K7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приложение 1</vt:lpstr>
      <vt:lpstr>приложение 2</vt:lpstr>
      <vt:lpstr>приложение 2 (2)</vt:lpstr>
      <vt:lpstr>'приложение 2'!Заголовки_для_печати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2013-10-01T05:22:43Z</dcterms:modified>
</cp:coreProperties>
</file>